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H:\Finance\Corporate\Budget 2020-21\Fees and Charges\"/>
    </mc:Choice>
  </mc:AlternateContent>
  <xr:revisionPtr revIDLastSave="0" documentId="13_ncr:1_{0CAE1B60-FBA9-4FDC-A582-9868C7F01DBE}" xr6:coauthVersionLast="41" xr6:coauthVersionMax="41" xr10:uidLastSave="{00000000-0000-0000-0000-000000000000}"/>
  <bookViews>
    <workbookView xWindow="40920" yWindow="-120" windowWidth="29040" windowHeight="15840" firstSheet="1" activeTab="2" xr2:uid="{00000000-000D-0000-FFFF-FFFF00000000}"/>
  </bookViews>
  <sheets>
    <sheet name="Report" sheetId="1" state="hidden" r:id="rId1"/>
    <sheet name="Front Cover" sheetId="4" r:id="rId2"/>
    <sheet name="Report analysis_full list" sheetId="3" r:id="rId3"/>
  </sheets>
  <definedNames>
    <definedName name="_xlnm._FilterDatabase" localSheetId="2" hidden="1">'Report analysis_full list'!$A$4:$G$1328</definedName>
    <definedName name="_xlnm.Print_Titles" localSheetId="0">Report!$6:$6</definedName>
    <definedName name="_xlnm.Print_Titles" localSheetId="2">'Report analysis_full list'!$4:$4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3" l="1"/>
  <c r="F121" i="3" l="1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G121" i="3" l="1"/>
  <c r="G119" i="3"/>
  <c r="G117" i="3"/>
  <c r="G115" i="3"/>
  <c r="G113" i="3"/>
  <c r="G111" i="3"/>
  <c r="G109" i="3"/>
  <c r="G107" i="3"/>
  <c r="G105" i="3"/>
  <c r="G103" i="3"/>
  <c r="G101" i="3"/>
  <c r="G99" i="3"/>
  <c r="G96" i="3"/>
  <c r="G91" i="3"/>
  <c r="G89" i="3"/>
  <c r="G87" i="3"/>
  <c r="G85" i="3"/>
  <c r="G83" i="3"/>
  <c r="G84" i="3"/>
  <c r="F868" i="3" l="1"/>
  <c r="F871" i="3" l="1"/>
  <c r="F429" i="3" l="1"/>
  <c r="G429" i="3" s="1"/>
  <c r="G252" i="3" l="1"/>
  <c r="G251" i="3"/>
  <c r="G245" i="3"/>
  <c r="G244" i="3"/>
  <c r="G235" i="3"/>
  <c r="G232" i="3"/>
  <c r="G231" i="3"/>
  <c r="G233" i="3"/>
  <c r="F1200" i="3" l="1"/>
  <c r="F1191" i="3"/>
  <c r="F1192" i="3"/>
  <c r="F1193" i="3"/>
  <c r="F1194" i="3"/>
  <c r="F1195" i="3"/>
  <c r="F1196" i="3"/>
  <c r="F1197" i="3"/>
  <c r="F1190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078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890" i="3"/>
  <c r="F780" i="3"/>
  <c r="F779" i="3"/>
  <c r="F778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33" i="3"/>
  <c r="F730" i="3"/>
  <c r="F731" i="3"/>
  <c r="F732" i="3"/>
  <c r="F729" i="3"/>
  <c r="F171" i="3" l="1"/>
  <c r="G171" i="3" s="1"/>
  <c r="F172" i="3"/>
  <c r="G172" i="3" s="1"/>
  <c r="F173" i="3"/>
  <c r="G173" i="3" s="1"/>
  <c r="F174" i="3"/>
  <c r="G174" i="3" s="1"/>
  <c r="F175" i="3"/>
  <c r="G175" i="3" s="1"/>
  <c r="F176" i="3"/>
  <c r="G176" i="3" s="1"/>
  <c r="F177" i="3"/>
  <c r="G177" i="3" s="1"/>
  <c r="F178" i="3"/>
  <c r="G178" i="3" s="1"/>
  <c r="F179" i="3"/>
  <c r="G179" i="3" s="1"/>
  <c r="F180" i="3"/>
  <c r="G180" i="3" s="1"/>
  <c r="F181" i="3"/>
  <c r="G181" i="3" s="1"/>
  <c r="F182" i="3"/>
  <c r="G182" i="3" s="1"/>
  <c r="F183" i="3"/>
  <c r="G183" i="3" s="1"/>
  <c r="F184" i="3"/>
  <c r="G184" i="3" s="1"/>
  <c r="F128" i="3"/>
  <c r="G128" i="3" s="1"/>
  <c r="F129" i="3"/>
  <c r="G129" i="3" s="1"/>
  <c r="F130" i="3"/>
  <c r="G130" i="3" s="1"/>
  <c r="F131" i="3"/>
  <c r="G131" i="3" s="1"/>
  <c r="F132" i="3"/>
  <c r="G132" i="3" s="1"/>
  <c r="F133" i="3"/>
  <c r="G133" i="3" s="1"/>
  <c r="F134" i="3"/>
  <c r="G134" i="3" s="1"/>
  <c r="F135" i="3"/>
  <c r="G135" i="3" s="1"/>
  <c r="F136" i="3"/>
  <c r="G136" i="3" s="1"/>
  <c r="F137" i="3"/>
  <c r="G137" i="3" s="1"/>
  <c r="F138" i="3"/>
  <c r="G138" i="3" s="1"/>
  <c r="F139" i="3"/>
  <c r="G139" i="3" s="1"/>
  <c r="F140" i="3"/>
  <c r="G140" i="3" s="1"/>
  <c r="F141" i="3"/>
  <c r="G141" i="3" s="1"/>
  <c r="F142" i="3"/>
  <c r="F143" i="3"/>
  <c r="G143" i="3" s="1"/>
  <c r="F144" i="3"/>
  <c r="G144" i="3" s="1"/>
  <c r="F145" i="3"/>
  <c r="G145" i="3" s="1"/>
  <c r="F146" i="3"/>
  <c r="G146" i="3" s="1"/>
  <c r="F147" i="3"/>
  <c r="G147" i="3" s="1"/>
  <c r="F148" i="3"/>
  <c r="G148" i="3" s="1"/>
  <c r="F149" i="3"/>
  <c r="G149" i="3" s="1"/>
  <c r="F150" i="3"/>
  <c r="G150" i="3" s="1"/>
  <c r="F151" i="3"/>
  <c r="G151" i="3" s="1"/>
  <c r="F152" i="3"/>
  <c r="G152" i="3" s="1"/>
  <c r="F153" i="3"/>
  <c r="G153" i="3" s="1"/>
  <c r="F154" i="3"/>
  <c r="G154" i="3" s="1"/>
  <c r="F155" i="3"/>
  <c r="G155" i="3" s="1"/>
  <c r="F156" i="3"/>
  <c r="G156" i="3" s="1"/>
  <c r="F157" i="3"/>
  <c r="G157" i="3" s="1"/>
  <c r="F158" i="3"/>
  <c r="G158" i="3" s="1"/>
  <c r="F159" i="3"/>
  <c r="G159" i="3" s="1"/>
  <c r="F160" i="3"/>
  <c r="G160" i="3" s="1"/>
  <c r="F161" i="3"/>
  <c r="G161" i="3" s="1"/>
  <c r="F162" i="3"/>
  <c r="G162" i="3" s="1"/>
  <c r="F163" i="3"/>
  <c r="G163" i="3" s="1"/>
  <c r="F164" i="3"/>
  <c r="G164" i="3" s="1"/>
  <c r="F165" i="3"/>
  <c r="G165" i="3" s="1"/>
  <c r="F166" i="3"/>
  <c r="G166" i="3" s="1"/>
  <c r="F167" i="3"/>
  <c r="G167" i="3" s="1"/>
  <c r="F168" i="3"/>
  <c r="G168" i="3" s="1"/>
  <c r="F169" i="3"/>
  <c r="G169" i="3" s="1"/>
  <c r="F170" i="3"/>
  <c r="G170" i="3" s="1"/>
  <c r="F123" i="3"/>
  <c r="F124" i="3"/>
  <c r="G124" i="3" s="1"/>
  <c r="F125" i="3"/>
  <c r="G125" i="3" s="1"/>
  <c r="F126" i="3"/>
  <c r="G126" i="3" s="1"/>
  <c r="F127" i="3"/>
  <c r="G127" i="3" s="1"/>
  <c r="G1327" i="3"/>
  <c r="G1326" i="3"/>
  <c r="G1325" i="3"/>
  <c r="G1324" i="3"/>
  <c r="G1323" i="3"/>
  <c r="G1322" i="3"/>
  <c r="G1321" i="3"/>
  <c r="G1320" i="3"/>
  <c r="G1319" i="3"/>
  <c r="G1318" i="3"/>
  <c r="G1317" i="3"/>
  <c r="G1316" i="3"/>
  <c r="G1315" i="3"/>
  <c r="G1314" i="3"/>
  <c r="G1313" i="3"/>
  <c r="G1312" i="3"/>
  <c r="G1311" i="3"/>
  <c r="G1310" i="3"/>
  <c r="G1308" i="3"/>
  <c r="G1307" i="3"/>
  <c r="G1306" i="3"/>
  <c r="G1305" i="3"/>
  <c r="G1304" i="3"/>
  <c r="G1303" i="3"/>
  <c r="G1302" i="3"/>
  <c r="G1301" i="3"/>
  <c r="G1300" i="3"/>
  <c r="G1299" i="3"/>
  <c r="G1298" i="3"/>
  <c r="G1297" i="3"/>
  <c r="G1296" i="3"/>
  <c r="G1295" i="3"/>
  <c r="G1294" i="3"/>
  <c r="G1293" i="3"/>
  <c r="G1292" i="3"/>
  <c r="G1291" i="3"/>
  <c r="G1290" i="3"/>
  <c r="G1289" i="3"/>
  <c r="G1288" i="3"/>
  <c r="G1287" i="3"/>
  <c r="G1286" i="3"/>
  <c r="G1285" i="3"/>
  <c r="G1284" i="3"/>
  <c r="G1283" i="3"/>
  <c r="G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G1256" i="3"/>
  <c r="G1255" i="3"/>
  <c r="G1254" i="3"/>
  <c r="G1253" i="3"/>
  <c r="G1252" i="3"/>
  <c r="G1251" i="3"/>
  <c r="G1250" i="3"/>
  <c r="G1249" i="3"/>
  <c r="G1248" i="3"/>
  <c r="G1247" i="3"/>
  <c r="G1246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5" i="3"/>
  <c r="G1159" i="3"/>
  <c r="G1158" i="3"/>
  <c r="G1157" i="3"/>
  <c r="G1156" i="3"/>
  <c r="G1155" i="3"/>
  <c r="G1154" i="3"/>
  <c r="G1153" i="3"/>
  <c r="G1152" i="3"/>
  <c r="G1151" i="3"/>
  <c r="G1150" i="3"/>
  <c r="G1149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30" i="3"/>
  <c r="G1129" i="3"/>
  <c r="G1128" i="3"/>
  <c r="G1127" i="3"/>
  <c r="G1126" i="3"/>
  <c r="G1125" i="3"/>
  <c r="G1124" i="3"/>
  <c r="G1123" i="3"/>
  <c r="G1122" i="3"/>
  <c r="G1121" i="3"/>
  <c r="G1120" i="3"/>
  <c r="G1119" i="3"/>
  <c r="G1118" i="3"/>
  <c r="G1117" i="3"/>
  <c r="G1116" i="3"/>
  <c r="G1115" i="3"/>
  <c r="G1114" i="3"/>
  <c r="G1113" i="3"/>
  <c r="G1112" i="3"/>
  <c r="G1111" i="3"/>
  <c r="G1110" i="3"/>
  <c r="G1109" i="3"/>
  <c r="G1108" i="3"/>
  <c r="G1107" i="3"/>
  <c r="G1106" i="3"/>
  <c r="G1105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7" i="3"/>
  <c r="G986" i="3"/>
  <c r="G984" i="3"/>
  <c r="G983" i="3"/>
  <c r="G982" i="3"/>
  <c r="G981" i="3"/>
  <c r="G980" i="3"/>
  <c r="G978" i="3"/>
  <c r="G977" i="3"/>
  <c r="G976" i="3"/>
  <c r="G975" i="3"/>
  <c r="G973" i="3"/>
  <c r="G972" i="3"/>
  <c r="G970" i="3"/>
  <c r="G969" i="3"/>
  <c r="G967" i="3"/>
  <c r="G966" i="3"/>
  <c r="G965" i="3"/>
  <c r="G963" i="3"/>
  <c r="G962" i="3"/>
  <c r="G961" i="3"/>
  <c r="G959" i="3"/>
  <c r="G958" i="3"/>
  <c r="G956" i="3"/>
  <c r="G955" i="3"/>
  <c r="G953" i="3"/>
  <c r="G952" i="3"/>
  <c r="G950" i="3"/>
  <c r="G949" i="3"/>
  <c r="G947" i="3"/>
  <c r="G946" i="3"/>
  <c r="G944" i="3"/>
  <c r="G943" i="3"/>
  <c r="G941" i="3"/>
  <c r="G940" i="3"/>
  <c r="G939" i="3"/>
  <c r="G938" i="3"/>
  <c r="G937" i="3"/>
  <c r="G936" i="3"/>
  <c r="G935" i="3"/>
  <c r="G934" i="3"/>
  <c r="G933" i="3"/>
  <c r="G932" i="3"/>
  <c r="G930" i="3"/>
  <c r="G929" i="3"/>
  <c r="G928" i="3"/>
  <c r="G927" i="3"/>
  <c r="G926" i="3"/>
  <c r="G925" i="3"/>
  <c r="G924" i="3"/>
  <c r="G923" i="3"/>
  <c r="G922" i="3"/>
  <c r="G921" i="3"/>
  <c r="G914" i="3"/>
  <c r="G913" i="3"/>
  <c r="G912" i="3"/>
  <c r="G911" i="3"/>
  <c r="G910" i="3"/>
  <c r="G903" i="3"/>
  <c r="G902" i="3"/>
  <c r="G901" i="3"/>
  <c r="G900" i="3"/>
  <c r="G899" i="3"/>
  <c r="G895" i="3"/>
  <c r="G894" i="3"/>
  <c r="G893" i="3"/>
  <c r="G892" i="3"/>
  <c r="G891" i="3"/>
  <c r="G890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7" i="3"/>
  <c r="G726" i="3"/>
  <c r="G725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F684" i="3"/>
  <c r="G684" i="3" s="1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7" i="3"/>
  <c r="G666" i="3"/>
  <c r="G665" i="3"/>
  <c r="G664" i="3"/>
  <c r="G663" i="3"/>
  <c r="G662" i="3"/>
  <c r="G661" i="3"/>
  <c r="G660" i="3"/>
  <c r="G659" i="3"/>
  <c r="G658" i="3"/>
  <c r="G657" i="3"/>
  <c r="F656" i="3"/>
  <c r="G656" i="3" s="1"/>
  <c r="F655" i="3"/>
  <c r="G655" i="3" s="1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F612" i="3"/>
  <c r="G612" i="3" s="1"/>
  <c r="F611" i="3"/>
  <c r="G611" i="3" s="1"/>
  <c r="F610" i="3"/>
  <c r="G610" i="3" s="1"/>
  <c r="F609" i="3"/>
  <c r="G609" i="3" s="1"/>
  <c r="F608" i="3"/>
  <c r="G608" i="3" s="1"/>
  <c r="F607" i="3"/>
  <c r="G607" i="3" s="1"/>
  <c r="F606" i="3"/>
  <c r="F605" i="3"/>
  <c r="G605" i="3" s="1"/>
  <c r="F604" i="3"/>
  <c r="G604" i="3" s="1"/>
  <c r="F603" i="3"/>
  <c r="G603" i="3" s="1"/>
  <c r="F602" i="3"/>
  <c r="G602" i="3" s="1"/>
  <c r="F601" i="3"/>
  <c r="G601" i="3" s="1"/>
  <c r="F600" i="3"/>
  <c r="G600" i="3" s="1"/>
  <c r="F599" i="3"/>
  <c r="G599" i="3" s="1"/>
  <c r="F598" i="3"/>
  <c r="G598" i="3" s="1"/>
  <c r="F597" i="3"/>
  <c r="G597" i="3" s="1"/>
  <c r="F596" i="3"/>
  <c r="G596" i="3" s="1"/>
  <c r="F595" i="3"/>
  <c r="G595" i="3" s="1"/>
  <c r="F594" i="3"/>
  <c r="G594" i="3" s="1"/>
  <c r="F593" i="3"/>
  <c r="G593" i="3" s="1"/>
  <c r="F592" i="3"/>
  <c r="G592" i="3" s="1"/>
  <c r="F591" i="3"/>
  <c r="G591" i="3" s="1"/>
  <c r="F590" i="3"/>
  <c r="G590" i="3" s="1"/>
  <c r="F589" i="3"/>
  <c r="G589" i="3" s="1"/>
  <c r="F588" i="3"/>
  <c r="G588" i="3" s="1"/>
  <c r="F587" i="3"/>
  <c r="G587" i="3" s="1"/>
  <c r="F586" i="3"/>
  <c r="G586" i="3" s="1"/>
  <c r="F585" i="3"/>
  <c r="G585" i="3" s="1"/>
  <c r="F584" i="3"/>
  <c r="G584" i="3" s="1"/>
  <c r="F583" i="3"/>
  <c r="G583" i="3" s="1"/>
  <c r="F582" i="3"/>
  <c r="G582" i="3" s="1"/>
  <c r="F581" i="3"/>
  <c r="G581" i="3" s="1"/>
  <c r="F580" i="3"/>
  <c r="G580" i="3" s="1"/>
  <c r="F579" i="3"/>
  <c r="G579" i="3" s="1"/>
  <c r="F578" i="3"/>
  <c r="G578" i="3" s="1"/>
  <c r="F577" i="3"/>
  <c r="G577" i="3" s="1"/>
  <c r="F576" i="3"/>
  <c r="G576" i="3" s="1"/>
  <c r="F575" i="3"/>
  <c r="G575" i="3" s="1"/>
  <c r="F574" i="3"/>
  <c r="G574" i="3" s="1"/>
  <c r="F573" i="3"/>
  <c r="G573" i="3" s="1"/>
  <c r="F572" i="3"/>
  <c r="G572" i="3" s="1"/>
  <c r="F571" i="3"/>
  <c r="G571" i="3" s="1"/>
  <c r="F570" i="3"/>
  <c r="G570" i="3" s="1"/>
  <c r="F569" i="3"/>
  <c r="G569" i="3" s="1"/>
  <c r="F568" i="3"/>
  <c r="G568" i="3" s="1"/>
  <c r="F567" i="3"/>
  <c r="G567" i="3" s="1"/>
  <c r="F566" i="3"/>
  <c r="G566" i="3" s="1"/>
  <c r="F565" i="3"/>
  <c r="G565" i="3" s="1"/>
  <c r="F564" i="3"/>
  <c r="G564" i="3" s="1"/>
  <c r="F563" i="3"/>
  <c r="G563" i="3" s="1"/>
  <c r="F562" i="3"/>
  <c r="G562" i="3" s="1"/>
  <c r="F561" i="3"/>
  <c r="G561" i="3" s="1"/>
  <c r="F560" i="3"/>
  <c r="G560" i="3" s="1"/>
  <c r="F559" i="3"/>
  <c r="G559" i="3" s="1"/>
  <c r="F558" i="3"/>
  <c r="G558" i="3" s="1"/>
  <c r="F557" i="3"/>
  <c r="G557" i="3" s="1"/>
  <c r="F556" i="3"/>
  <c r="G556" i="3" s="1"/>
  <c r="F555" i="3"/>
  <c r="G555" i="3" s="1"/>
  <c r="F554" i="3"/>
  <c r="G554" i="3" s="1"/>
  <c r="F553" i="3"/>
  <c r="G553" i="3" s="1"/>
  <c r="F552" i="3"/>
  <c r="G552" i="3" s="1"/>
  <c r="F551" i="3"/>
  <c r="G551" i="3" s="1"/>
  <c r="F550" i="3"/>
  <c r="G550" i="3" s="1"/>
  <c r="F549" i="3"/>
  <c r="G549" i="3" s="1"/>
  <c r="F548" i="3"/>
  <c r="G548" i="3" s="1"/>
  <c r="F547" i="3"/>
  <c r="G547" i="3" s="1"/>
  <c r="F546" i="3"/>
  <c r="G546" i="3" s="1"/>
  <c r="F545" i="3"/>
  <c r="G545" i="3" s="1"/>
  <c r="F544" i="3"/>
  <c r="G544" i="3" s="1"/>
  <c r="F543" i="3"/>
  <c r="G543" i="3" s="1"/>
  <c r="F542" i="3"/>
  <c r="G542" i="3" s="1"/>
  <c r="F541" i="3"/>
  <c r="G541" i="3" s="1"/>
  <c r="F540" i="3"/>
  <c r="G540" i="3" s="1"/>
  <c r="F539" i="3"/>
  <c r="G539" i="3" s="1"/>
  <c r="F538" i="3"/>
  <c r="G538" i="3" s="1"/>
  <c r="F537" i="3"/>
  <c r="G537" i="3" s="1"/>
  <c r="F536" i="3"/>
  <c r="G536" i="3" s="1"/>
  <c r="F535" i="3"/>
  <c r="F534" i="3"/>
  <c r="G534" i="3" s="1"/>
  <c r="F533" i="3"/>
  <c r="G533" i="3" s="1"/>
  <c r="F532" i="3"/>
  <c r="G532" i="3" s="1"/>
  <c r="F531" i="3"/>
  <c r="G531" i="3" s="1"/>
  <c r="F530" i="3"/>
  <c r="G530" i="3" s="1"/>
  <c r="F529" i="3"/>
  <c r="G529" i="3" s="1"/>
  <c r="F528" i="3"/>
  <c r="G528" i="3" s="1"/>
  <c r="F527" i="3"/>
  <c r="G527" i="3" s="1"/>
  <c r="F526" i="3"/>
  <c r="G526" i="3" s="1"/>
  <c r="F525" i="3"/>
  <c r="G525" i="3" s="1"/>
  <c r="F524" i="3"/>
  <c r="G524" i="3" s="1"/>
  <c r="F523" i="3"/>
  <c r="G523" i="3" s="1"/>
  <c r="F522" i="3"/>
  <c r="G522" i="3" s="1"/>
  <c r="F521" i="3"/>
  <c r="G521" i="3" s="1"/>
  <c r="F520" i="3"/>
  <c r="G520" i="3" s="1"/>
  <c r="F519" i="3"/>
  <c r="G519" i="3" s="1"/>
  <c r="F518" i="3"/>
  <c r="G518" i="3" s="1"/>
  <c r="F517" i="3"/>
  <c r="G517" i="3" s="1"/>
  <c r="F516" i="3"/>
  <c r="G516" i="3" s="1"/>
  <c r="F515" i="3"/>
  <c r="G515" i="3" s="1"/>
  <c r="F514" i="3"/>
  <c r="G514" i="3" s="1"/>
  <c r="F513" i="3"/>
  <c r="G513" i="3" s="1"/>
  <c r="F512" i="3"/>
  <c r="G512" i="3" s="1"/>
  <c r="F511" i="3"/>
  <c r="G511" i="3" s="1"/>
  <c r="F510" i="3"/>
  <c r="G510" i="3" s="1"/>
  <c r="F509" i="3"/>
  <c r="G509" i="3" s="1"/>
  <c r="F508" i="3"/>
  <c r="G508" i="3" s="1"/>
  <c r="F507" i="3"/>
  <c r="G507" i="3" s="1"/>
  <c r="F506" i="3"/>
  <c r="G506" i="3" s="1"/>
  <c r="F505" i="3"/>
  <c r="G505" i="3" s="1"/>
  <c r="F504" i="3"/>
  <c r="G504" i="3" s="1"/>
  <c r="F503" i="3"/>
  <c r="G503" i="3" s="1"/>
  <c r="F502" i="3"/>
  <c r="G502" i="3" s="1"/>
  <c r="F501" i="3"/>
  <c r="F499" i="3"/>
  <c r="G499" i="3" s="1"/>
  <c r="F498" i="3"/>
  <c r="G498" i="3" s="1"/>
  <c r="F497" i="3"/>
  <c r="G497" i="3" s="1"/>
  <c r="F496" i="3"/>
  <c r="G496" i="3" s="1"/>
  <c r="F495" i="3"/>
  <c r="G495" i="3" s="1"/>
  <c r="F494" i="3"/>
  <c r="G494" i="3" s="1"/>
  <c r="F493" i="3"/>
  <c r="G493" i="3" s="1"/>
  <c r="F492" i="3"/>
  <c r="G492" i="3" s="1"/>
  <c r="F491" i="3"/>
  <c r="G491" i="3" s="1"/>
  <c r="F490" i="3"/>
  <c r="G490" i="3" s="1"/>
  <c r="F489" i="3"/>
  <c r="G489" i="3" s="1"/>
  <c r="F488" i="3"/>
  <c r="G488" i="3" s="1"/>
  <c r="F487" i="3"/>
  <c r="G487" i="3" s="1"/>
  <c r="F486" i="3"/>
  <c r="G486" i="3" s="1"/>
  <c r="F485" i="3"/>
  <c r="G485" i="3" s="1"/>
  <c r="F484" i="3"/>
  <c r="G484" i="3" s="1"/>
  <c r="F483" i="3"/>
  <c r="G483" i="3" s="1"/>
  <c r="F482" i="3"/>
  <c r="G482" i="3" s="1"/>
  <c r="F481" i="3"/>
  <c r="G481" i="3" s="1"/>
  <c r="F480" i="3"/>
  <c r="G480" i="3" s="1"/>
  <c r="F479" i="3"/>
  <c r="G479" i="3" s="1"/>
  <c r="F478" i="3"/>
  <c r="G478" i="3" s="1"/>
  <c r="F477" i="3"/>
  <c r="G477" i="3" s="1"/>
  <c r="F476" i="3"/>
  <c r="G476" i="3" s="1"/>
  <c r="F475" i="3"/>
  <c r="G475" i="3" s="1"/>
  <c r="F474" i="3"/>
  <c r="G474" i="3" s="1"/>
  <c r="F473" i="3"/>
  <c r="G473" i="3" s="1"/>
  <c r="F472" i="3"/>
  <c r="G472" i="3" s="1"/>
  <c r="F471" i="3"/>
  <c r="G471" i="3" s="1"/>
  <c r="F470" i="3"/>
  <c r="G470" i="3" s="1"/>
  <c r="F469" i="3"/>
  <c r="G469" i="3" s="1"/>
  <c r="F468" i="3"/>
  <c r="G468" i="3" s="1"/>
  <c r="F467" i="3"/>
  <c r="G467" i="3" s="1"/>
  <c r="F466" i="3"/>
  <c r="G466" i="3" s="1"/>
  <c r="F465" i="3"/>
  <c r="G465" i="3" s="1"/>
  <c r="F464" i="3"/>
  <c r="G464" i="3" s="1"/>
  <c r="F463" i="3"/>
  <c r="G463" i="3" s="1"/>
  <c r="F462" i="3"/>
  <c r="G462" i="3" s="1"/>
  <c r="F461" i="3"/>
  <c r="G461" i="3" s="1"/>
  <c r="F460" i="3"/>
  <c r="G460" i="3" s="1"/>
  <c r="F459" i="3"/>
  <c r="G459" i="3" s="1"/>
  <c r="F458" i="3"/>
  <c r="G458" i="3" s="1"/>
  <c r="F457" i="3"/>
  <c r="G457" i="3" s="1"/>
  <c r="F456" i="3"/>
  <c r="G456" i="3" s="1"/>
  <c r="F455" i="3"/>
  <c r="G455" i="3" s="1"/>
  <c r="F454" i="3"/>
  <c r="G454" i="3" s="1"/>
  <c r="F453" i="3"/>
  <c r="G453" i="3" s="1"/>
  <c r="F452" i="3"/>
  <c r="F451" i="3"/>
  <c r="G451" i="3" s="1"/>
  <c r="F449" i="3"/>
  <c r="G449" i="3" s="1"/>
  <c r="F448" i="3"/>
  <c r="G448" i="3" s="1"/>
  <c r="F447" i="3"/>
  <c r="G447" i="3" s="1"/>
  <c r="G446" i="3"/>
  <c r="G445" i="3"/>
  <c r="G444" i="3"/>
  <c r="G443" i="3"/>
  <c r="G442" i="3"/>
  <c r="G441" i="3"/>
  <c r="G440" i="3"/>
  <c r="G439" i="3"/>
  <c r="G438" i="3"/>
  <c r="G437" i="3"/>
  <c r="G436" i="3"/>
  <c r="F435" i="3"/>
  <c r="G435" i="3" s="1"/>
  <c r="G434" i="3"/>
  <c r="G433" i="3"/>
  <c r="G432" i="3"/>
  <c r="G431" i="3"/>
  <c r="G430" i="3"/>
  <c r="G428" i="3"/>
  <c r="G427" i="3"/>
  <c r="G426" i="3"/>
  <c r="F425" i="3"/>
  <c r="G425" i="3" s="1"/>
  <c r="G424" i="3"/>
  <c r="G423" i="3"/>
  <c r="G422" i="3"/>
  <c r="F421" i="3"/>
  <c r="G421" i="3" s="1"/>
  <c r="F420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F365" i="3"/>
  <c r="G365" i="3" s="1"/>
  <c r="F364" i="3"/>
  <c r="G364" i="3" s="1"/>
  <c r="F363" i="3"/>
  <c r="G363" i="3" s="1"/>
  <c r="F362" i="3"/>
  <c r="G362" i="3" s="1"/>
  <c r="F361" i="3"/>
  <c r="G361" i="3" s="1"/>
  <c r="F360" i="3"/>
  <c r="G360" i="3" s="1"/>
  <c r="E359" i="3"/>
  <c r="D359" i="3"/>
  <c r="F358" i="3"/>
  <c r="G358" i="3" s="1"/>
  <c r="D357" i="3"/>
  <c r="F357" i="3" s="1"/>
  <c r="G357" i="3" s="1"/>
  <c r="F356" i="3"/>
  <c r="G356" i="3" s="1"/>
  <c r="D355" i="3"/>
  <c r="F355" i="3" s="1"/>
  <c r="G355" i="3" s="1"/>
  <c r="F354" i="3"/>
  <c r="G354" i="3" s="1"/>
  <c r="D353" i="3"/>
  <c r="F353" i="3" s="1"/>
  <c r="G353" i="3" s="1"/>
  <c r="F352" i="3"/>
  <c r="G352" i="3" s="1"/>
  <c r="D351" i="3"/>
  <c r="F351" i="3" s="1"/>
  <c r="G351" i="3" s="1"/>
  <c r="F350" i="3"/>
  <c r="G350" i="3" s="1"/>
  <c r="D349" i="3"/>
  <c r="F349" i="3" s="1"/>
  <c r="G349" i="3" s="1"/>
  <c r="F348" i="3"/>
  <c r="G348" i="3" s="1"/>
  <c r="D347" i="3"/>
  <c r="F347" i="3" s="1"/>
  <c r="G347" i="3" s="1"/>
  <c r="F346" i="3"/>
  <c r="G346" i="3" s="1"/>
  <c r="D345" i="3"/>
  <c r="F345" i="3" s="1"/>
  <c r="G345" i="3" s="1"/>
  <c r="F344" i="3"/>
  <c r="G344" i="3" s="1"/>
  <c r="D343" i="3"/>
  <c r="F343" i="3" s="1"/>
  <c r="G343" i="3" s="1"/>
  <c r="F342" i="3"/>
  <c r="G342" i="3" s="1"/>
  <c r="D341" i="3"/>
  <c r="F341" i="3" s="1"/>
  <c r="G341" i="3" s="1"/>
  <c r="F340" i="3"/>
  <c r="G340" i="3" s="1"/>
  <c r="D339" i="3"/>
  <c r="F339" i="3" s="1"/>
  <c r="G339" i="3" s="1"/>
  <c r="F338" i="3"/>
  <c r="G338" i="3" s="1"/>
  <c r="D337" i="3"/>
  <c r="F337" i="3" s="1"/>
  <c r="G337" i="3" s="1"/>
  <c r="F336" i="3"/>
  <c r="G336" i="3" s="1"/>
  <c r="D335" i="3"/>
  <c r="F335" i="3" s="1"/>
  <c r="G335" i="3" s="1"/>
  <c r="F334" i="3"/>
  <c r="G334" i="3" s="1"/>
  <c r="D333" i="3"/>
  <c r="F333" i="3" s="1"/>
  <c r="G333" i="3" s="1"/>
  <c r="F332" i="3"/>
  <c r="G332" i="3" s="1"/>
  <c r="D331" i="3"/>
  <c r="F331" i="3" s="1"/>
  <c r="G331" i="3" s="1"/>
  <c r="F330" i="3"/>
  <c r="G330" i="3" s="1"/>
  <c r="D329" i="3"/>
  <c r="F329" i="3" s="1"/>
  <c r="G329" i="3" s="1"/>
  <c r="F328" i="3"/>
  <c r="G328" i="3" s="1"/>
  <c r="D327" i="3"/>
  <c r="F327" i="3" s="1"/>
  <c r="G327" i="3" s="1"/>
  <c r="F326" i="3"/>
  <c r="G326" i="3" s="1"/>
  <c r="D325" i="3"/>
  <c r="F325" i="3" s="1"/>
  <c r="G325" i="3" s="1"/>
  <c r="F324" i="3"/>
  <c r="G324" i="3" s="1"/>
  <c r="D323" i="3"/>
  <c r="F323" i="3" s="1"/>
  <c r="G323" i="3" s="1"/>
  <c r="F322" i="3"/>
  <c r="G322" i="3" s="1"/>
  <c r="D321" i="3"/>
  <c r="F321" i="3" s="1"/>
  <c r="G321" i="3" s="1"/>
  <c r="F320" i="3"/>
  <c r="G320" i="3" s="1"/>
  <c r="D319" i="3"/>
  <c r="F319" i="3" s="1"/>
  <c r="G319" i="3" s="1"/>
  <c r="F318" i="3"/>
  <c r="G318" i="3" s="1"/>
  <c r="D317" i="3"/>
  <c r="F317" i="3" s="1"/>
  <c r="G317" i="3" s="1"/>
  <c r="F316" i="3"/>
  <c r="G316" i="3" s="1"/>
  <c r="D315" i="3"/>
  <c r="F315" i="3" s="1"/>
  <c r="G315" i="3" s="1"/>
  <c r="F314" i="3"/>
  <c r="G314" i="3" s="1"/>
  <c r="D313" i="3"/>
  <c r="F313" i="3" s="1"/>
  <c r="G313" i="3" s="1"/>
  <c r="F312" i="3"/>
  <c r="G312" i="3" s="1"/>
  <c r="D311" i="3"/>
  <c r="F311" i="3" s="1"/>
  <c r="G311" i="3" s="1"/>
  <c r="F310" i="3"/>
  <c r="G310" i="3" s="1"/>
  <c r="D309" i="3"/>
  <c r="F309" i="3" s="1"/>
  <c r="G309" i="3" s="1"/>
  <c r="F308" i="3"/>
  <c r="G308" i="3" s="1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0" i="3"/>
  <c r="G269" i="3"/>
  <c r="G268" i="3"/>
  <c r="G267" i="3"/>
  <c r="G265" i="3"/>
  <c r="G264" i="3"/>
  <c r="G263" i="3"/>
  <c r="G261" i="3"/>
  <c r="G260" i="3"/>
  <c r="G259" i="3"/>
  <c r="G258" i="3"/>
  <c r="G257" i="3"/>
  <c r="G256" i="3"/>
  <c r="G255" i="3"/>
  <c r="G253" i="3"/>
  <c r="G250" i="3"/>
  <c r="G249" i="3"/>
  <c r="G248" i="3"/>
  <c r="G247" i="3"/>
  <c r="G246" i="3"/>
  <c r="G243" i="3"/>
  <c r="G241" i="3"/>
  <c r="G240" i="3"/>
  <c r="G239" i="3"/>
  <c r="G238" i="3"/>
  <c r="G237" i="3"/>
  <c r="G236" i="3"/>
  <c r="G234" i="3"/>
  <c r="G229" i="3"/>
  <c r="G227" i="3"/>
  <c r="G226" i="3"/>
  <c r="G225" i="3"/>
  <c r="G224" i="3"/>
  <c r="G222" i="3"/>
  <c r="G221" i="3"/>
  <c r="G220" i="3"/>
  <c r="G219" i="3"/>
  <c r="F218" i="3"/>
  <c r="G218" i="3" s="1"/>
  <c r="G216" i="3"/>
  <c r="G215" i="3"/>
  <c r="G214" i="3"/>
  <c r="G213" i="3"/>
  <c r="G212" i="3"/>
  <c r="G211" i="3"/>
  <c r="G210" i="3"/>
  <c r="G209" i="3"/>
  <c r="G208" i="3"/>
  <c r="G207" i="3"/>
  <c r="G205" i="3"/>
  <c r="G204" i="3"/>
  <c r="G203" i="3"/>
  <c r="G202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23" i="3"/>
  <c r="G120" i="3"/>
  <c r="G118" i="3"/>
  <c r="G116" i="3"/>
  <c r="G114" i="3"/>
  <c r="G112" i="3"/>
  <c r="G110" i="3"/>
  <c r="G108" i="3"/>
  <c r="G106" i="3"/>
  <c r="G104" i="3"/>
  <c r="G102" i="3"/>
  <c r="G100" i="3"/>
  <c r="G98" i="3"/>
  <c r="G97" i="3"/>
  <c r="G95" i="3"/>
  <c r="G94" i="3"/>
  <c r="G93" i="3"/>
  <c r="G92" i="3"/>
  <c r="G90" i="3"/>
  <c r="G88" i="3"/>
  <c r="G86" i="3"/>
  <c r="G82" i="3"/>
  <c r="G80" i="3"/>
  <c r="G79" i="3"/>
  <c r="G78" i="3"/>
  <c r="G77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2" i="3"/>
  <c r="G31" i="3"/>
  <c r="G30" i="3"/>
  <c r="G28" i="3"/>
  <c r="G26" i="3"/>
  <c r="G25" i="3"/>
  <c r="G23" i="3"/>
  <c r="G19" i="3"/>
  <c r="G17" i="3"/>
  <c r="G16" i="3"/>
  <c r="G15" i="3"/>
  <c r="G14" i="3"/>
  <c r="G13" i="3"/>
  <c r="G12" i="3"/>
  <c r="G10" i="3"/>
  <c r="G9" i="3"/>
  <c r="G8" i="3"/>
  <c r="G7" i="3"/>
  <c r="G420" i="3" l="1"/>
  <c r="F359" i="3"/>
  <c r="G359" i="3" s="1"/>
  <c r="G535" i="3"/>
  <c r="G452" i="3"/>
  <c r="G142" i="3"/>
  <c r="G606" i="3"/>
  <c r="G501" i="3"/>
  <c r="J2593" i="1" l="1"/>
  <c r="J2594" i="1" s="1"/>
  <c r="I2593" i="1"/>
  <c r="I2594" i="1" s="1"/>
  <c r="H2593" i="1"/>
  <c r="H2594" i="1" s="1"/>
  <c r="G2593" i="1"/>
  <c r="G2594" i="1" s="1"/>
  <c r="F2593" i="1"/>
  <c r="F2594" i="1" s="1"/>
  <c r="E2593" i="1"/>
  <c r="E2594" i="1" s="1"/>
  <c r="D2593" i="1"/>
  <c r="D2594" i="1" s="1"/>
  <c r="C2593" i="1"/>
  <c r="C2594" i="1" s="1"/>
  <c r="J2587" i="1"/>
  <c r="I2587" i="1"/>
  <c r="H2587" i="1"/>
  <c r="G2587" i="1"/>
  <c r="F2587" i="1"/>
  <c r="E2587" i="1"/>
  <c r="D2587" i="1"/>
  <c r="C2587" i="1"/>
  <c r="J2583" i="1"/>
  <c r="J2588" i="1" s="1"/>
  <c r="I2583" i="1"/>
  <c r="I2588" i="1" s="1"/>
  <c r="H2583" i="1"/>
  <c r="H2588" i="1" s="1"/>
  <c r="G2583" i="1"/>
  <c r="F2583" i="1"/>
  <c r="F2588" i="1" s="1"/>
  <c r="E2583" i="1"/>
  <c r="E2588" i="1" s="1"/>
  <c r="D2583" i="1"/>
  <c r="D2588" i="1" s="1"/>
  <c r="C2583" i="1"/>
  <c r="C2588" i="1" s="1"/>
  <c r="J2561" i="1"/>
  <c r="I2561" i="1"/>
  <c r="H2561" i="1"/>
  <c r="G2561" i="1"/>
  <c r="F2561" i="1"/>
  <c r="E2561" i="1"/>
  <c r="D2561" i="1"/>
  <c r="C2561" i="1"/>
  <c r="J2557" i="1"/>
  <c r="J2562" i="1" s="1"/>
  <c r="I2557" i="1"/>
  <c r="I2562" i="1" s="1"/>
  <c r="H2557" i="1"/>
  <c r="H2562" i="1" s="1"/>
  <c r="G2557" i="1"/>
  <c r="G2562" i="1" s="1"/>
  <c r="F2557" i="1"/>
  <c r="F2562" i="1" s="1"/>
  <c r="E2557" i="1"/>
  <c r="E2562" i="1" s="1"/>
  <c r="D2557" i="1"/>
  <c r="D2562" i="1" s="1"/>
  <c r="C2557" i="1"/>
  <c r="C2562" i="1" s="1"/>
  <c r="J2440" i="1"/>
  <c r="I2440" i="1"/>
  <c r="H2440" i="1"/>
  <c r="G2440" i="1"/>
  <c r="F2440" i="1"/>
  <c r="E2440" i="1"/>
  <c r="D2440" i="1"/>
  <c r="C2440" i="1"/>
  <c r="J2425" i="1"/>
  <c r="J2441" i="1" s="1"/>
  <c r="J2595" i="1" s="1"/>
  <c r="I2425" i="1"/>
  <c r="I2441" i="1" s="1"/>
  <c r="H2425" i="1"/>
  <c r="H2441" i="1" s="1"/>
  <c r="H2595" i="1" s="1"/>
  <c r="G2425" i="1"/>
  <c r="G2441" i="1" s="1"/>
  <c r="F2425" i="1"/>
  <c r="F2441" i="1" s="1"/>
  <c r="F2595" i="1" s="1"/>
  <c r="E2425" i="1"/>
  <c r="E2441" i="1" s="1"/>
  <c r="D2425" i="1"/>
  <c r="D2441" i="1" s="1"/>
  <c r="D2595" i="1" s="1"/>
  <c r="C2425" i="1"/>
  <c r="C2441" i="1" s="1"/>
  <c r="C2595" i="1" s="1"/>
  <c r="J2392" i="1"/>
  <c r="J2393" i="1" s="1"/>
  <c r="J2394" i="1" s="1"/>
  <c r="I2392" i="1"/>
  <c r="I2393" i="1" s="1"/>
  <c r="I2394" i="1" s="1"/>
  <c r="H2392" i="1"/>
  <c r="H2393" i="1" s="1"/>
  <c r="H2394" i="1" s="1"/>
  <c r="G2392" i="1"/>
  <c r="G2393" i="1" s="1"/>
  <c r="G2394" i="1" s="1"/>
  <c r="F2392" i="1"/>
  <c r="F2393" i="1" s="1"/>
  <c r="F2394" i="1" s="1"/>
  <c r="E2392" i="1"/>
  <c r="E2393" i="1" s="1"/>
  <c r="E2394" i="1" s="1"/>
  <c r="D2392" i="1"/>
  <c r="D2393" i="1" s="1"/>
  <c r="D2394" i="1" s="1"/>
  <c r="C2392" i="1"/>
  <c r="C2393" i="1" s="1"/>
  <c r="C2394" i="1" s="1"/>
  <c r="J2384" i="1"/>
  <c r="I2384" i="1"/>
  <c r="H2384" i="1"/>
  <c r="G2384" i="1"/>
  <c r="F2384" i="1"/>
  <c r="E2384" i="1"/>
  <c r="D2384" i="1"/>
  <c r="C2384" i="1"/>
  <c r="J2380" i="1"/>
  <c r="I2380" i="1"/>
  <c r="H2380" i="1"/>
  <c r="G2380" i="1"/>
  <c r="F2380" i="1"/>
  <c r="E2380" i="1"/>
  <c r="D2380" i="1"/>
  <c r="C2380" i="1"/>
  <c r="J2359" i="1"/>
  <c r="I2359" i="1"/>
  <c r="H2359" i="1"/>
  <c r="G2359" i="1"/>
  <c r="F2359" i="1"/>
  <c r="E2359" i="1"/>
  <c r="D2359" i="1"/>
  <c r="C2359" i="1"/>
  <c r="J2322" i="1"/>
  <c r="J2385" i="1" s="1"/>
  <c r="I2322" i="1"/>
  <c r="I2385" i="1" s="1"/>
  <c r="H2322" i="1"/>
  <c r="H2385" i="1" s="1"/>
  <c r="G2322" i="1"/>
  <c r="G2385" i="1" s="1"/>
  <c r="F2322" i="1"/>
  <c r="F2385" i="1" s="1"/>
  <c r="E2322" i="1"/>
  <c r="E2385" i="1" s="1"/>
  <c r="D2322" i="1"/>
  <c r="D2385" i="1" s="1"/>
  <c r="C2322" i="1"/>
  <c r="C2385" i="1" s="1"/>
  <c r="J2310" i="1"/>
  <c r="I2310" i="1"/>
  <c r="H2310" i="1"/>
  <c r="G2310" i="1"/>
  <c r="F2310" i="1"/>
  <c r="E2310" i="1"/>
  <c r="D2310" i="1"/>
  <c r="C2310" i="1"/>
  <c r="J2303" i="1"/>
  <c r="I2303" i="1"/>
  <c r="H2303" i="1"/>
  <c r="G2303" i="1"/>
  <c r="F2303" i="1"/>
  <c r="E2303" i="1"/>
  <c r="D2303" i="1"/>
  <c r="C2303" i="1"/>
  <c r="J2277" i="1"/>
  <c r="I2277" i="1"/>
  <c r="H2277" i="1"/>
  <c r="G2277" i="1"/>
  <c r="F2277" i="1"/>
  <c r="E2277" i="1"/>
  <c r="D2277" i="1"/>
  <c r="C2277" i="1"/>
  <c r="J2272" i="1"/>
  <c r="I2272" i="1"/>
  <c r="H2272" i="1"/>
  <c r="G2272" i="1"/>
  <c r="F2272" i="1"/>
  <c r="E2272" i="1"/>
  <c r="D2272" i="1"/>
  <c r="C2272" i="1"/>
  <c r="J2228" i="1"/>
  <c r="J2311" i="1" s="1"/>
  <c r="I2228" i="1"/>
  <c r="I2311" i="1" s="1"/>
  <c r="H2228" i="1"/>
  <c r="H2311" i="1" s="1"/>
  <c r="G2228" i="1"/>
  <c r="G2311" i="1" s="1"/>
  <c r="F2228" i="1"/>
  <c r="F2311" i="1" s="1"/>
  <c r="E2228" i="1"/>
  <c r="E2311" i="1" s="1"/>
  <c r="D2228" i="1"/>
  <c r="D2311" i="1" s="1"/>
  <c r="C2228" i="1"/>
  <c r="C2311" i="1" s="1"/>
  <c r="J2062" i="1"/>
  <c r="I2062" i="1"/>
  <c r="H2062" i="1"/>
  <c r="G2062" i="1"/>
  <c r="F2062" i="1"/>
  <c r="E2062" i="1"/>
  <c r="D2062" i="1"/>
  <c r="C2062" i="1"/>
  <c r="J2053" i="1"/>
  <c r="I2053" i="1"/>
  <c r="H2053" i="1"/>
  <c r="G2053" i="1"/>
  <c r="F2053" i="1"/>
  <c r="E2053" i="1"/>
  <c r="D2053" i="1"/>
  <c r="C2053" i="1"/>
  <c r="J2047" i="1"/>
  <c r="I2047" i="1"/>
  <c r="H2047" i="1"/>
  <c r="G2047" i="1"/>
  <c r="F2047" i="1"/>
  <c r="E2047" i="1"/>
  <c r="D2047" i="1"/>
  <c r="C2047" i="1"/>
  <c r="J2043" i="1"/>
  <c r="I2043" i="1"/>
  <c r="H2043" i="1"/>
  <c r="G2043" i="1"/>
  <c r="F2043" i="1"/>
  <c r="E2043" i="1"/>
  <c r="D2043" i="1"/>
  <c r="C2043" i="1"/>
  <c r="J2024" i="1"/>
  <c r="I2024" i="1"/>
  <c r="H2024" i="1"/>
  <c r="G2024" i="1"/>
  <c r="F2024" i="1"/>
  <c r="E2024" i="1"/>
  <c r="D2024" i="1"/>
  <c r="C2024" i="1"/>
  <c r="J2019" i="1"/>
  <c r="I2019" i="1"/>
  <c r="H2019" i="1"/>
  <c r="G2019" i="1"/>
  <c r="F2019" i="1"/>
  <c r="E2019" i="1"/>
  <c r="D2019" i="1"/>
  <c r="C2019" i="1"/>
  <c r="J2014" i="1"/>
  <c r="I2014" i="1"/>
  <c r="H2014" i="1"/>
  <c r="G2014" i="1"/>
  <c r="F2014" i="1"/>
  <c r="E2014" i="1"/>
  <c r="D2014" i="1"/>
  <c r="C2014" i="1"/>
  <c r="J2008" i="1"/>
  <c r="I2008" i="1"/>
  <c r="H2008" i="1"/>
  <c r="G2008" i="1"/>
  <c r="F2008" i="1"/>
  <c r="E2008" i="1"/>
  <c r="D2008" i="1"/>
  <c r="C2008" i="1"/>
  <c r="J2004" i="1"/>
  <c r="I2004" i="1"/>
  <c r="H2004" i="1"/>
  <c r="G2004" i="1"/>
  <c r="F2004" i="1"/>
  <c r="E2004" i="1"/>
  <c r="D2004" i="1"/>
  <c r="C2004" i="1"/>
  <c r="J1986" i="1"/>
  <c r="I1986" i="1"/>
  <c r="H1986" i="1"/>
  <c r="G1986" i="1"/>
  <c r="F1986" i="1"/>
  <c r="E1986" i="1"/>
  <c r="D1986" i="1"/>
  <c r="C1986" i="1"/>
  <c r="J1981" i="1"/>
  <c r="J2063" i="1" s="1"/>
  <c r="I1981" i="1"/>
  <c r="I2063" i="1" s="1"/>
  <c r="H1981" i="1"/>
  <c r="H2063" i="1" s="1"/>
  <c r="G1981" i="1"/>
  <c r="G2063" i="1" s="1"/>
  <c r="F1981" i="1"/>
  <c r="F2063" i="1" s="1"/>
  <c r="E1981" i="1"/>
  <c r="E2063" i="1" s="1"/>
  <c r="D1981" i="1"/>
  <c r="D2063" i="1" s="1"/>
  <c r="C1981" i="1"/>
  <c r="C2063" i="1" s="1"/>
  <c r="J1911" i="1"/>
  <c r="I1911" i="1"/>
  <c r="H1911" i="1"/>
  <c r="G1911" i="1"/>
  <c r="F1911" i="1"/>
  <c r="E1911" i="1"/>
  <c r="D1911" i="1"/>
  <c r="C1911" i="1"/>
  <c r="J1906" i="1"/>
  <c r="I1906" i="1"/>
  <c r="H1906" i="1"/>
  <c r="G1906" i="1"/>
  <c r="F1906" i="1"/>
  <c r="E1906" i="1"/>
  <c r="D1906" i="1"/>
  <c r="C1906" i="1"/>
  <c r="J1902" i="1"/>
  <c r="I1902" i="1"/>
  <c r="H1902" i="1"/>
  <c r="G1902" i="1"/>
  <c r="F1902" i="1"/>
  <c r="E1902" i="1"/>
  <c r="D1902" i="1"/>
  <c r="C1902" i="1"/>
  <c r="J1895" i="1"/>
  <c r="I1895" i="1"/>
  <c r="H1895" i="1"/>
  <c r="G1895" i="1"/>
  <c r="F1895" i="1"/>
  <c r="E1895" i="1"/>
  <c r="D1895" i="1"/>
  <c r="C1895" i="1"/>
  <c r="J1843" i="1"/>
  <c r="J1912" i="1" s="1"/>
  <c r="I1843" i="1"/>
  <c r="I1912" i="1" s="1"/>
  <c r="H1843" i="1"/>
  <c r="H1912" i="1" s="1"/>
  <c r="G1843" i="1"/>
  <c r="G1912" i="1" s="1"/>
  <c r="F1843" i="1"/>
  <c r="F1912" i="1" s="1"/>
  <c r="E1843" i="1"/>
  <c r="D1843" i="1"/>
  <c r="D1912" i="1" s="1"/>
  <c r="C1843" i="1"/>
  <c r="J1833" i="1"/>
  <c r="J1834" i="1" s="1"/>
  <c r="J2386" i="1" s="1"/>
  <c r="I1833" i="1"/>
  <c r="I1834" i="1" s="1"/>
  <c r="H1833" i="1"/>
  <c r="H1834" i="1" s="1"/>
  <c r="H2386" i="1" s="1"/>
  <c r="G1833" i="1"/>
  <c r="G1834" i="1" s="1"/>
  <c r="G2386" i="1" s="1"/>
  <c r="F1833" i="1"/>
  <c r="F1834" i="1" s="1"/>
  <c r="F2386" i="1" s="1"/>
  <c r="E1833" i="1"/>
  <c r="E1834" i="1" s="1"/>
  <c r="D1833" i="1"/>
  <c r="D1834" i="1" s="1"/>
  <c r="D2386" i="1" s="1"/>
  <c r="C1833" i="1"/>
  <c r="C1834" i="1" s="1"/>
  <c r="J1823" i="1"/>
  <c r="I1823" i="1"/>
  <c r="H1823" i="1"/>
  <c r="G1823" i="1"/>
  <c r="F1823" i="1"/>
  <c r="E1823" i="1"/>
  <c r="D1823" i="1"/>
  <c r="C1823" i="1"/>
  <c r="J1799" i="1"/>
  <c r="J1824" i="1" s="1"/>
  <c r="I1799" i="1"/>
  <c r="I1824" i="1" s="1"/>
  <c r="H1799" i="1"/>
  <c r="H1824" i="1" s="1"/>
  <c r="G1799" i="1"/>
  <c r="G1824" i="1" s="1"/>
  <c r="F1799" i="1"/>
  <c r="F1824" i="1" s="1"/>
  <c r="E1799" i="1"/>
  <c r="E1824" i="1" s="1"/>
  <c r="D1799" i="1"/>
  <c r="D1824" i="1" s="1"/>
  <c r="C1799" i="1"/>
  <c r="C1824" i="1" s="1"/>
  <c r="J1751" i="1"/>
  <c r="I1751" i="1"/>
  <c r="H1751" i="1"/>
  <c r="G1751" i="1"/>
  <c r="F1751" i="1"/>
  <c r="E1751" i="1"/>
  <c r="D1751" i="1"/>
  <c r="C1751" i="1"/>
  <c r="J1738" i="1"/>
  <c r="I1738" i="1"/>
  <c r="H1738" i="1"/>
  <c r="G1738" i="1"/>
  <c r="F1738" i="1"/>
  <c r="E1738" i="1"/>
  <c r="D1738" i="1"/>
  <c r="C1738" i="1"/>
  <c r="J1734" i="1"/>
  <c r="I1734" i="1"/>
  <c r="H1734" i="1"/>
  <c r="G1734" i="1"/>
  <c r="F1734" i="1"/>
  <c r="E1734" i="1"/>
  <c r="D1734" i="1"/>
  <c r="C1734" i="1"/>
  <c r="J1714" i="1"/>
  <c r="I1714" i="1"/>
  <c r="H1714" i="1"/>
  <c r="G1714" i="1"/>
  <c r="F1714" i="1"/>
  <c r="E1714" i="1"/>
  <c r="D1714" i="1"/>
  <c r="C1714" i="1"/>
  <c r="J1700" i="1"/>
  <c r="I1700" i="1"/>
  <c r="H1700" i="1"/>
  <c r="G1700" i="1"/>
  <c r="F1700" i="1"/>
  <c r="E1700" i="1"/>
  <c r="D1700" i="1"/>
  <c r="C1700" i="1"/>
  <c r="J1682" i="1"/>
  <c r="I1682" i="1"/>
  <c r="H1682" i="1"/>
  <c r="G1682" i="1"/>
  <c r="F1682" i="1"/>
  <c r="E1682" i="1"/>
  <c r="D1682" i="1"/>
  <c r="C1682" i="1"/>
  <c r="J1678" i="1"/>
  <c r="I1678" i="1"/>
  <c r="H1678" i="1"/>
  <c r="G1678" i="1"/>
  <c r="F1678" i="1"/>
  <c r="E1678" i="1"/>
  <c r="D1678" i="1"/>
  <c r="C1678" i="1"/>
  <c r="J1658" i="1"/>
  <c r="I1658" i="1"/>
  <c r="H1658" i="1"/>
  <c r="G1658" i="1"/>
  <c r="F1658" i="1"/>
  <c r="E1658" i="1"/>
  <c r="D1658" i="1"/>
  <c r="C1658" i="1"/>
  <c r="J1648" i="1"/>
  <c r="I1648" i="1"/>
  <c r="H1648" i="1"/>
  <c r="G1648" i="1"/>
  <c r="F1648" i="1"/>
  <c r="E1648" i="1"/>
  <c r="D1648" i="1"/>
  <c r="C1648" i="1"/>
  <c r="J1641" i="1"/>
  <c r="J1752" i="1" s="1"/>
  <c r="I1641" i="1"/>
  <c r="I1752" i="1" s="1"/>
  <c r="H1641" i="1"/>
  <c r="H1752" i="1" s="1"/>
  <c r="G1641" i="1"/>
  <c r="G1752" i="1" s="1"/>
  <c r="F1641" i="1"/>
  <c r="F1752" i="1" s="1"/>
  <c r="E1641" i="1"/>
  <c r="E1752" i="1" s="1"/>
  <c r="D1641" i="1"/>
  <c r="D1752" i="1" s="1"/>
  <c r="C1641" i="1"/>
  <c r="C1752" i="1" s="1"/>
  <c r="J1604" i="1"/>
  <c r="I1604" i="1"/>
  <c r="H1604" i="1"/>
  <c r="G1604" i="1"/>
  <c r="F1604" i="1"/>
  <c r="E1604" i="1"/>
  <c r="D1604" i="1"/>
  <c r="C1604" i="1"/>
  <c r="J1600" i="1"/>
  <c r="I1600" i="1"/>
  <c r="H1600" i="1"/>
  <c r="G1600" i="1"/>
  <c r="F1600" i="1"/>
  <c r="E1600" i="1"/>
  <c r="D1600" i="1"/>
  <c r="C1600" i="1"/>
  <c r="J1595" i="1"/>
  <c r="I1595" i="1"/>
  <c r="H1595" i="1"/>
  <c r="G1595" i="1"/>
  <c r="F1595" i="1"/>
  <c r="E1595" i="1"/>
  <c r="D1595" i="1"/>
  <c r="C1595" i="1"/>
  <c r="J1571" i="1"/>
  <c r="J1605" i="1" s="1"/>
  <c r="I1571" i="1"/>
  <c r="I1605" i="1" s="1"/>
  <c r="H1571" i="1"/>
  <c r="H1605" i="1" s="1"/>
  <c r="G1571" i="1"/>
  <c r="G1605" i="1" s="1"/>
  <c r="F1571" i="1"/>
  <c r="F1605" i="1" s="1"/>
  <c r="E1571" i="1"/>
  <c r="E1605" i="1" s="1"/>
  <c r="D1571" i="1"/>
  <c r="D1605" i="1" s="1"/>
  <c r="C1571" i="1"/>
  <c r="C1605" i="1" s="1"/>
  <c r="J1531" i="1"/>
  <c r="I1531" i="1"/>
  <c r="H1531" i="1"/>
  <c r="G1531" i="1"/>
  <c r="F1531" i="1"/>
  <c r="E1531" i="1"/>
  <c r="D1531" i="1"/>
  <c r="C1531" i="1"/>
  <c r="J1520" i="1"/>
  <c r="I1520" i="1"/>
  <c r="H1520" i="1"/>
  <c r="G1520" i="1"/>
  <c r="F1520" i="1"/>
  <c r="E1520" i="1"/>
  <c r="D1520" i="1"/>
  <c r="C1520" i="1"/>
  <c r="J1516" i="1"/>
  <c r="I1516" i="1"/>
  <c r="H1516" i="1"/>
  <c r="G1516" i="1"/>
  <c r="F1516" i="1"/>
  <c r="E1516" i="1"/>
  <c r="D1516" i="1"/>
  <c r="C1516" i="1"/>
  <c r="J1499" i="1"/>
  <c r="I1499" i="1"/>
  <c r="H1499" i="1"/>
  <c r="G1499" i="1"/>
  <c r="F1499" i="1"/>
  <c r="E1499" i="1"/>
  <c r="D1499" i="1"/>
  <c r="C1499" i="1"/>
  <c r="J1469" i="1"/>
  <c r="I1469" i="1"/>
  <c r="H1469" i="1"/>
  <c r="G1469" i="1"/>
  <c r="F1469" i="1"/>
  <c r="E1469" i="1"/>
  <c r="D1469" i="1"/>
  <c r="C1469" i="1"/>
  <c r="J1447" i="1"/>
  <c r="I1447" i="1"/>
  <c r="H1447" i="1"/>
  <c r="G1447" i="1"/>
  <c r="F1447" i="1"/>
  <c r="E1447" i="1"/>
  <c r="D1447" i="1"/>
  <c r="C1447" i="1"/>
  <c r="J1429" i="1"/>
  <c r="I1429" i="1"/>
  <c r="H1429" i="1"/>
  <c r="G1429" i="1"/>
  <c r="F1429" i="1"/>
  <c r="E1429" i="1"/>
  <c r="D1429" i="1"/>
  <c r="C1429" i="1"/>
  <c r="J1399" i="1"/>
  <c r="J1532" i="1" s="1"/>
  <c r="I1399" i="1"/>
  <c r="I1532" i="1" s="1"/>
  <c r="H1399" i="1"/>
  <c r="G1399" i="1"/>
  <c r="F1399" i="1"/>
  <c r="F1532" i="1" s="1"/>
  <c r="E1399" i="1"/>
  <c r="D1399" i="1"/>
  <c r="D1532" i="1" s="1"/>
  <c r="C1399" i="1"/>
  <c r="J1392" i="1"/>
  <c r="I1392" i="1"/>
  <c r="H1392" i="1"/>
  <c r="G1392" i="1"/>
  <c r="F1392" i="1"/>
  <c r="E1392" i="1"/>
  <c r="D1392" i="1"/>
  <c r="C1392" i="1"/>
  <c r="J1381" i="1"/>
  <c r="I1381" i="1"/>
  <c r="H1381" i="1"/>
  <c r="G1381" i="1"/>
  <c r="F1381" i="1"/>
  <c r="E1381" i="1"/>
  <c r="D1381" i="1"/>
  <c r="C1381" i="1"/>
  <c r="J1377" i="1"/>
  <c r="I1377" i="1"/>
  <c r="H1377" i="1"/>
  <c r="G1377" i="1"/>
  <c r="F1377" i="1"/>
  <c r="E1377" i="1"/>
  <c r="D1377" i="1"/>
  <c r="C1377" i="1"/>
  <c r="J1360" i="1"/>
  <c r="I1360" i="1"/>
  <c r="H1360" i="1"/>
  <c r="G1360" i="1"/>
  <c r="F1360" i="1"/>
  <c r="E1360" i="1"/>
  <c r="D1360" i="1"/>
  <c r="C1360" i="1"/>
  <c r="J1326" i="1"/>
  <c r="I1326" i="1"/>
  <c r="H1326" i="1"/>
  <c r="G1326" i="1"/>
  <c r="F1326" i="1"/>
  <c r="E1326" i="1"/>
  <c r="D1326" i="1"/>
  <c r="C1326" i="1"/>
  <c r="J1304" i="1"/>
  <c r="I1304" i="1"/>
  <c r="H1304" i="1"/>
  <c r="G1304" i="1"/>
  <c r="F1304" i="1"/>
  <c r="E1304" i="1"/>
  <c r="D1304" i="1"/>
  <c r="C1304" i="1"/>
  <c r="J1289" i="1"/>
  <c r="I1289" i="1"/>
  <c r="H1289" i="1"/>
  <c r="G1289" i="1"/>
  <c r="F1289" i="1"/>
  <c r="E1289" i="1"/>
  <c r="D1289" i="1"/>
  <c r="C1289" i="1"/>
  <c r="J1256" i="1"/>
  <c r="J1393" i="1" s="1"/>
  <c r="I1256" i="1"/>
  <c r="I1393" i="1" s="1"/>
  <c r="H1256" i="1"/>
  <c r="H1393" i="1" s="1"/>
  <c r="G1256" i="1"/>
  <c r="F1256" i="1"/>
  <c r="F1393" i="1" s="1"/>
  <c r="E1256" i="1"/>
  <c r="E1393" i="1" s="1"/>
  <c r="D1256" i="1"/>
  <c r="D1393" i="1" s="1"/>
  <c r="C1256" i="1"/>
  <c r="J1250" i="1"/>
  <c r="I1250" i="1"/>
  <c r="H1250" i="1"/>
  <c r="G1250" i="1"/>
  <c r="F1250" i="1"/>
  <c r="E1250" i="1"/>
  <c r="D1250" i="1"/>
  <c r="C1250" i="1"/>
  <c r="J1239" i="1"/>
  <c r="I1239" i="1"/>
  <c r="H1239" i="1"/>
  <c r="G1239" i="1"/>
  <c r="F1239" i="1"/>
  <c r="E1239" i="1"/>
  <c r="D1239" i="1"/>
  <c r="C1239" i="1"/>
  <c r="J1234" i="1"/>
  <c r="I1234" i="1"/>
  <c r="H1234" i="1"/>
  <c r="G1234" i="1"/>
  <c r="F1234" i="1"/>
  <c r="E1234" i="1"/>
  <c r="D1234" i="1"/>
  <c r="C1234" i="1"/>
  <c r="J1218" i="1"/>
  <c r="I1218" i="1"/>
  <c r="H1218" i="1"/>
  <c r="G1218" i="1"/>
  <c r="F1218" i="1"/>
  <c r="E1218" i="1"/>
  <c r="D1218" i="1"/>
  <c r="C1218" i="1"/>
  <c r="J1185" i="1"/>
  <c r="I1185" i="1"/>
  <c r="H1185" i="1"/>
  <c r="G1185" i="1"/>
  <c r="F1185" i="1"/>
  <c r="E1185" i="1"/>
  <c r="D1185" i="1"/>
  <c r="C1185" i="1"/>
  <c r="J1165" i="1"/>
  <c r="I1165" i="1"/>
  <c r="H1165" i="1"/>
  <c r="G1165" i="1"/>
  <c r="F1165" i="1"/>
  <c r="E1165" i="1"/>
  <c r="D1165" i="1"/>
  <c r="C1165" i="1"/>
  <c r="J1149" i="1"/>
  <c r="I1149" i="1"/>
  <c r="H1149" i="1"/>
  <c r="G1149" i="1"/>
  <c r="F1149" i="1"/>
  <c r="E1149" i="1"/>
  <c r="D1149" i="1"/>
  <c r="C1149" i="1"/>
  <c r="J1116" i="1"/>
  <c r="J1251" i="1" s="1"/>
  <c r="I1116" i="1"/>
  <c r="I1251" i="1" s="1"/>
  <c r="H1116" i="1"/>
  <c r="G1116" i="1"/>
  <c r="F1116" i="1"/>
  <c r="F1251" i="1" s="1"/>
  <c r="E1116" i="1"/>
  <c r="D1116" i="1"/>
  <c r="D1251" i="1" s="1"/>
  <c r="C1116" i="1"/>
  <c r="J1110" i="1"/>
  <c r="I1110" i="1"/>
  <c r="H1110" i="1"/>
  <c r="G1110" i="1"/>
  <c r="F1110" i="1"/>
  <c r="E1110" i="1"/>
  <c r="D1110" i="1"/>
  <c r="C1110" i="1"/>
  <c r="J1083" i="1"/>
  <c r="I1083" i="1"/>
  <c r="H1083" i="1"/>
  <c r="G1083" i="1"/>
  <c r="F1083" i="1"/>
  <c r="E1083" i="1"/>
  <c r="D1083" i="1"/>
  <c r="C1083" i="1"/>
  <c r="J1014" i="1"/>
  <c r="I1014" i="1"/>
  <c r="H1014" i="1"/>
  <c r="G1014" i="1"/>
  <c r="F1014" i="1"/>
  <c r="E1014" i="1"/>
  <c r="D1014" i="1"/>
  <c r="C1014" i="1"/>
  <c r="J995" i="1"/>
  <c r="I995" i="1"/>
  <c r="H995" i="1"/>
  <c r="G995" i="1"/>
  <c r="F995" i="1"/>
  <c r="E995" i="1"/>
  <c r="D995" i="1"/>
  <c r="C995" i="1"/>
  <c r="J983" i="1"/>
  <c r="I983" i="1"/>
  <c r="H983" i="1"/>
  <c r="G983" i="1"/>
  <c r="F983" i="1"/>
  <c r="E983" i="1"/>
  <c r="D983" i="1"/>
  <c r="C983" i="1"/>
  <c r="J969" i="1"/>
  <c r="J1111" i="1" s="1"/>
  <c r="I969" i="1"/>
  <c r="I1111" i="1" s="1"/>
  <c r="H969" i="1"/>
  <c r="H1111" i="1" s="1"/>
  <c r="G969" i="1"/>
  <c r="G1111" i="1" s="1"/>
  <c r="F969" i="1"/>
  <c r="F1111" i="1" s="1"/>
  <c r="E969" i="1"/>
  <c r="E1111" i="1" s="1"/>
  <c r="D969" i="1"/>
  <c r="D1111" i="1" s="1"/>
  <c r="C969" i="1"/>
  <c r="J963" i="1"/>
  <c r="J964" i="1" s="1"/>
  <c r="I963" i="1"/>
  <c r="I964" i="1" s="1"/>
  <c r="H963" i="1"/>
  <c r="H964" i="1" s="1"/>
  <c r="G963" i="1"/>
  <c r="G964" i="1" s="1"/>
  <c r="F963" i="1"/>
  <c r="F964" i="1" s="1"/>
  <c r="E963" i="1"/>
  <c r="E964" i="1" s="1"/>
  <c r="D963" i="1"/>
  <c r="D964" i="1" s="1"/>
  <c r="C963" i="1"/>
  <c r="C964" i="1" s="1"/>
  <c r="J955" i="1"/>
  <c r="I955" i="1"/>
  <c r="H955" i="1"/>
  <c r="G955" i="1"/>
  <c r="F955" i="1"/>
  <c r="E955" i="1"/>
  <c r="D955" i="1"/>
  <c r="C955" i="1"/>
  <c r="J946" i="1"/>
  <c r="I946" i="1"/>
  <c r="H946" i="1"/>
  <c r="G946" i="1"/>
  <c r="F946" i="1"/>
  <c r="E946" i="1"/>
  <c r="D946" i="1"/>
  <c r="C946" i="1"/>
  <c r="J940" i="1"/>
  <c r="I940" i="1"/>
  <c r="H940" i="1"/>
  <c r="G940" i="1"/>
  <c r="F940" i="1"/>
  <c r="E940" i="1"/>
  <c r="D940" i="1"/>
  <c r="C940" i="1"/>
  <c r="J936" i="1"/>
  <c r="I936" i="1"/>
  <c r="H936" i="1"/>
  <c r="G936" i="1"/>
  <c r="F936" i="1"/>
  <c r="E936" i="1"/>
  <c r="D936" i="1"/>
  <c r="C936" i="1"/>
  <c r="J823" i="1"/>
  <c r="J956" i="1" s="1"/>
  <c r="I823" i="1"/>
  <c r="I956" i="1" s="1"/>
  <c r="H823" i="1"/>
  <c r="H956" i="1" s="1"/>
  <c r="G823" i="1"/>
  <c r="F823" i="1"/>
  <c r="F956" i="1" s="1"/>
  <c r="E823" i="1"/>
  <c r="D823" i="1"/>
  <c r="D956" i="1" s="1"/>
  <c r="C823" i="1"/>
  <c r="J815" i="1"/>
  <c r="I815" i="1"/>
  <c r="H815" i="1"/>
  <c r="G815" i="1"/>
  <c r="F815" i="1"/>
  <c r="E815" i="1"/>
  <c r="D815" i="1"/>
  <c r="C815" i="1"/>
  <c r="J808" i="1"/>
  <c r="I808" i="1"/>
  <c r="H808" i="1"/>
  <c r="G808" i="1"/>
  <c r="F808" i="1"/>
  <c r="E808" i="1"/>
  <c r="D808" i="1"/>
  <c r="C808" i="1"/>
  <c r="J799" i="1"/>
  <c r="I799" i="1"/>
  <c r="H799" i="1"/>
  <c r="G799" i="1"/>
  <c r="F799" i="1"/>
  <c r="E799" i="1"/>
  <c r="D799" i="1"/>
  <c r="C799" i="1"/>
  <c r="J794" i="1"/>
  <c r="I794" i="1"/>
  <c r="H794" i="1"/>
  <c r="G794" i="1"/>
  <c r="F794" i="1"/>
  <c r="E794" i="1"/>
  <c r="D794" i="1"/>
  <c r="C794" i="1"/>
  <c r="J789" i="1"/>
  <c r="I789" i="1"/>
  <c r="H789" i="1"/>
  <c r="G789" i="1"/>
  <c r="F789" i="1"/>
  <c r="E789" i="1"/>
  <c r="D789" i="1"/>
  <c r="C789" i="1"/>
  <c r="J784" i="1"/>
  <c r="I784" i="1"/>
  <c r="H784" i="1"/>
  <c r="G784" i="1"/>
  <c r="F784" i="1"/>
  <c r="E784" i="1"/>
  <c r="D784" i="1"/>
  <c r="C784" i="1"/>
  <c r="J779" i="1"/>
  <c r="I779" i="1"/>
  <c r="H779" i="1"/>
  <c r="G779" i="1"/>
  <c r="F779" i="1"/>
  <c r="E779" i="1"/>
  <c r="D779" i="1"/>
  <c r="C779" i="1"/>
  <c r="J771" i="1"/>
  <c r="I771" i="1"/>
  <c r="H771" i="1"/>
  <c r="G771" i="1"/>
  <c r="F771" i="1"/>
  <c r="E771" i="1"/>
  <c r="D771" i="1"/>
  <c r="C771" i="1"/>
  <c r="J761" i="1"/>
  <c r="I761" i="1"/>
  <c r="H761" i="1"/>
  <c r="G761" i="1"/>
  <c r="F761" i="1"/>
  <c r="E761" i="1"/>
  <c r="D761" i="1"/>
  <c r="C761" i="1"/>
  <c r="J756" i="1"/>
  <c r="I756" i="1"/>
  <c r="H756" i="1"/>
  <c r="G756" i="1"/>
  <c r="F756" i="1"/>
  <c r="E756" i="1"/>
  <c r="D756" i="1"/>
  <c r="C756" i="1"/>
  <c r="J746" i="1"/>
  <c r="I746" i="1"/>
  <c r="H746" i="1"/>
  <c r="G746" i="1"/>
  <c r="F746" i="1"/>
  <c r="E746" i="1"/>
  <c r="D746" i="1"/>
  <c r="C746" i="1"/>
  <c r="J736" i="1"/>
  <c r="I736" i="1"/>
  <c r="H736" i="1"/>
  <c r="G736" i="1"/>
  <c r="F736" i="1"/>
  <c r="E736" i="1"/>
  <c r="D736" i="1"/>
  <c r="C736" i="1"/>
  <c r="J726" i="1"/>
  <c r="J816" i="1" s="1"/>
  <c r="I726" i="1"/>
  <c r="I816" i="1" s="1"/>
  <c r="H726" i="1"/>
  <c r="H816" i="1" s="1"/>
  <c r="G726" i="1"/>
  <c r="G816" i="1" s="1"/>
  <c r="F726" i="1"/>
  <c r="F816" i="1" s="1"/>
  <c r="E726" i="1"/>
  <c r="E816" i="1" s="1"/>
  <c r="D726" i="1"/>
  <c r="D816" i="1" s="1"/>
  <c r="C726" i="1"/>
  <c r="C816" i="1" s="1"/>
  <c r="J719" i="1"/>
  <c r="I719" i="1"/>
  <c r="H719" i="1"/>
  <c r="G719" i="1"/>
  <c r="F719" i="1"/>
  <c r="E719" i="1"/>
  <c r="D719" i="1"/>
  <c r="C719" i="1"/>
  <c r="J712" i="1"/>
  <c r="J720" i="1" s="1"/>
  <c r="I712" i="1"/>
  <c r="I720" i="1" s="1"/>
  <c r="H712" i="1"/>
  <c r="H720" i="1" s="1"/>
  <c r="G712" i="1"/>
  <c r="G720" i="1" s="1"/>
  <c r="F712" i="1"/>
  <c r="F720" i="1" s="1"/>
  <c r="E712" i="1"/>
  <c r="D712" i="1"/>
  <c r="D720" i="1" s="1"/>
  <c r="C712" i="1"/>
  <c r="C720" i="1" s="1"/>
  <c r="J700" i="1"/>
  <c r="J701" i="1" s="1"/>
  <c r="I700" i="1"/>
  <c r="I701" i="1" s="1"/>
  <c r="H700" i="1"/>
  <c r="H701" i="1" s="1"/>
  <c r="G700" i="1"/>
  <c r="G701" i="1" s="1"/>
  <c r="F700" i="1"/>
  <c r="F701" i="1" s="1"/>
  <c r="E700" i="1"/>
  <c r="E701" i="1" s="1"/>
  <c r="D700" i="1"/>
  <c r="D701" i="1" s="1"/>
  <c r="C700" i="1"/>
  <c r="C701" i="1" s="1"/>
  <c r="J693" i="1"/>
  <c r="J694" i="1" s="1"/>
  <c r="I693" i="1"/>
  <c r="I694" i="1" s="1"/>
  <c r="H693" i="1"/>
  <c r="H694" i="1" s="1"/>
  <c r="G693" i="1"/>
  <c r="G694" i="1" s="1"/>
  <c r="F693" i="1"/>
  <c r="F694" i="1" s="1"/>
  <c r="E693" i="1"/>
  <c r="E694" i="1" s="1"/>
  <c r="D693" i="1"/>
  <c r="D694" i="1" s="1"/>
  <c r="C693" i="1"/>
  <c r="C694" i="1" s="1"/>
  <c r="J685" i="1"/>
  <c r="J686" i="1" s="1"/>
  <c r="I685" i="1"/>
  <c r="I686" i="1" s="1"/>
  <c r="H685" i="1"/>
  <c r="H686" i="1" s="1"/>
  <c r="G685" i="1"/>
  <c r="G686" i="1" s="1"/>
  <c r="F685" i="1"/>
  <c r="F686" i="1" s="1"/>
  <c r="E685" i="1"/>
  <c r="E686" i="1" s="1"/>
  <c r="D685" i="1"/>
  <c r="D686" i="1" s="1"/>
  <c r="C685" i="1"/>
  <c r="C686" i="1" s="1"/>
  <c r="J671" i="1"/>
  <c r="I671" i="1"/>
  <c r="H671" i="1"/>
  <c r="G671" i="1"/>
  <c r="F671" i="1"/>
  <c r="E671" i="1"/>
  <c r="D671" i="1"/>
  <c r="C671" i="1"/>
  <c r="J663" i="1"/>
  <c r="I663" i="1"/>
  <c r="H663" i="1"/>
  <c r="G663" i="1"/>
  <c r="F663" i="1"/>
  <c r="E663" i="1"/>
  <c r="D663" i="1"/>
  <c r="C663" i="1"/>
  <c r="J656" i="1"/>
  <c r="J672" i="1" s="1"/>
  <c r="I656" i="1"/>
  <c r="I672" i="1" s="1"/>
  <c r="H656" i="1"/>
  <c r="G656" i="1"/>
  <c r="G672" i="1" s="1"/>
  <c r="F656" i="1"/>
  <c r="F672" i="1" s="1"/>
  <c r="E656" i="1"/>
  <c r="D656" i="1"/>
  <c r="D672" i="1" s="1"/>
  <c r="C656" i="1"/>
  <c r="J646" i="1"/>
  <c r="I646" i="1"/>
  <c r="H646" i="1"/>
  <c r="G646" i="1"/>
  <c r="F646" i="1"/>
  <c r="E646" i="1"/>
  <c r="D646" i="1"/>
  <c r="C646" i="1"/>
  <c r="J638" i="1"/>
  <c r="I638" i="1"/>
  <c r="H638" i="1"/>
  <c r="G638" i="1"/>
  <c r="F638" i="1"/>
  <c r="E638" i="1"/>
  <c r="D638" i="1"/>
  <c r="C638" i="1"/>
  <c r="J630" i="1"/>
  <c r="I630" i="1"/>
  <c r="H630" i="1"/>
  <c r="G630" i="1"/>
  <c r="F630" i="1"/>
  <c r="E630" i="1"/>
  <c r="D630" i="1"/>
  <c r="C630" i="1"/>
  <c r="J626" i="1"/>
  <c r="J647" i="1" s="1"/>
  <c r="I626" i="1"/>
  <c r="I647" i="1" s="1"/>
  <c r="H626" i="1"/>
  <c r="H647" i="1" s="1"/>
  <c r="G626" i="1"/>
  <c r="G647" i="1" s="1"/>
  <c r="F626" i="1"/>
  <c r="F647" i="1" s="1"/>
  <c r="E626" i="1"/>
  <c r="D626" i="1"/>
  <c r="D647" i="1" s="1"/>
  <c r="C626" i="1"/>
  <c r="J615" i="1"/>
  <c r="I615" i="1"/>
  <c r="H615" i="1"/>
  <c r="G615" i="1"/>
  <c r="F615" i="1"/>
  <c r="E615" i="1"/>
  <c r="D615" i="1"/>
  <c r="C615" i="1"/>
  <c r="J603" i="1"/>
  <c r="I603" i="1"/>
  <c r="H603" i="1"/>
  <c r="G603" i="1"/>
  <c r="F603" i="1"/>
  <c r="E603" i="1"/>
  <c r="D603" i="1"/>
  <c r="C603" i="1"/>
  <c r="J588" i="1"/>
  <c r="I588" i="1"/>
  <c r="H588" i="1"/>
  <c r="G588" i="1"/>
  <c r="F588" i="1"/>
  <c r="E588" i="1"/>
  <c r="D588" i="1"/>
  <c r="C588" i="1"/>
  <c r="J584" i="1"/>
  <c r="I584" i="1"/>
  <c r="H584" i="1"/>
  <c r="G584" i="1"/>
  <c r="F584" i="1"/>
  <c r="E584" i="1"/>
  <c r="D584" i="1"/>
  <c r="C584" i="1"/>
  <c r="J572" i="1"/>
  <c r="I572" i="1"/>
  <c r="H572" i="1"/>
  <c r="G572" i="1"/>
  <c r="F572" i="1"/>
  <c r="E572" i="1"/>
  <c r="D572" i="1"/>
  <c r="C572" i="1"/>
  <c r="J557" i="1"/>
  <c r="I557" i="1"/>
  <c r="H557" i="1"/>
  <c r="G557" i="1"/>
  <c r="F557" i="1"/>
  <c r="E557" i="1"/>
  <c r="D557" i="1"/>
  <c r="C557" i="1"/>
  <c r="J553" i="1"/>
  <c r="I553" i="1"/>
  <c r="H553" i="1"/>
  <c r="G553" i="1"/>
  <c r="F553" i="1"/>
  <c r="E553" i="1"/>
  <c r="D553" i="1"/>
  <c r="C553" i="1"/>
  <c r="J541" i="1"/>
  <c r="I541" i="1"/>
  <c r="H541" i="1"/>
  <c r="G541" i="1"/>
  <c r="F541" i="1"/>
  <c r="E541" i="1"/>
  <c r="D541" i="1"/>
  <c r="C541" i="1"/>
  <c r="J527" i="1"/>
  <c r="I527" i="1"/>
  <c r="H527" i="1"/>
  <c r="G527" i="1"/>
  <c r="F527" i="1"/>
  <c r="E527" i="1"/>
  <c r="D527" i="1"/>
  <c r="C527" i="1"/>
  <c r="J523" i="1"/>
  <c r="I523" i="1"/>
  <c r="H523" i="1"/>
  <c r="G523" i="1"/>
  <c r="F523" i="1"/>
  <c r="E523" i="1"/>
  <c r="D523" i="1"/>
  <c r="C523" i="1"/>
  <c r="J514" i="1"/>
  <c r="I514" i="1"/>
  <c r="H514" i="1"/>
  <c r="G514" i="1"/>
  <c r="F514" i="1"/>
  <c r="E514" i="1"/>
  <c r="D514" i="1"/>
  <c r="C514" i="1"/>
  <c r="J510" i="1"/>
  <c r="I510" i="1"/>
  <c r="H510" i="1"/>
  <c r="G510" i="1"/>
  <c r="F510" i="1"/>
  <c r="E510" i="1"/>
  <c r="D510" i="1"/>
  <c r="C510" i="1"/>
  <c r="J506" i="1"/>
  <c r="I506" i="1"/>
  <c r="H506" i="1"/>
  <c r="G506" i="1"/>
  <c r="F506" i="1"/>
  <c r="E506" i="1"/>
  <c r="D506" i="1"/>
  <c r="C506" i="1"/>
  <c r="J492" i="1"/>
  <c r="I492" i="1"/>
  <c r="H492" i="1"/>
  <c r="G492" i="1"/>
  <c r="F492" i="1"/>
  <c r="E492" i="1"/>
  <c r="D492" i="1"/>
  <c r="C492" i="1"/>
  <c r="J488" i="1"/>
  <c r="I488" i="1"/>
  <c r="H488" i="1"/>
  <c r="G488" i="1"/>
  <c r="F488" i="1"/>
  <c r="E488" i="1"/>
  <c r="D488" i="1"/>
  <c r="C488" i="1"/>
  <c r="J484" i="1"/>
  <c r="I484" i="1"/>
  <c r="H484" i="1"/>
  <c r="G484" i="1"/>
  <c r="F484" i="1"/>
  <c r="E484" i="1"/>
  <c r="D484" i="1"/>
  <c r="C484" i="1"/>
  <c r="J472" i="1"/>
  <c r="I472" i="1"/>
  <c r="H472" i="1"/>
  <c r="G472" i="1"/>
  <c r="F472" i="1"/>
  <c r="E472" i="1"/>
  <c r="D472" i="1"/>
  <c r="C472" i="1"/>
  <c r="J457" i="1"/>
  <c r="J616" i="1" s="1"/>
  <c r="I457" i="1"/>
  <c r="I616" i="1" s="1"/>
  <c r="H457" i="1"/>
  <c r="H616" i="1" s="1"/>
  <c r="G457" i="1"/>
  <c r="G616" i="1" s="1"/>
  <c r="F457" i="1"/>
  <c r="F616" i="1" s="1"/>
  <c r="E457" i="1"/>
  <c r="E616" i="1" s="1"/>
  <c r="D457" i="1"/>
  <c r="D616" i="1" s="1"/>
  <c r="C457" i="1"/>
  <c r="C616" i="1" s="1"/>
  <c r="J446" i="1"/>
  <c r="J447" i="1" s="1"/>
  <c r="I446" i="1"/>
  <c r="I447" i="1" s="1"/>
  <c r="H446" i="1"/>
  <c r="H447" i="1" s="1"/>
  <c r="G446" i="1"/>
  <c r="G447" i="1" s="1"/>
  <c r="F446" i="1"/>
  <c r="F447" i="1" s="1"/>
  <c r="E446" i="1"/>
  <c r="E447" i="1" s="1"/>
  <c r="D446" i="1"/>
  <c r="D447" i="1" s="1"/>
  <c r="C446" i="1"/>
  <c r="C447" i="1" s="1"/>
  <c r="J440" i="1"/>
  <c r="J441" i="1" s="1"/>
  <c r="I440" i="1"/>
  <c r="I441" i="1" s="1"/>
  <c r="H440" i="1"/>
  <c r="H441" i="1" s="1"/>
  <c r="G440" i="1"/>
  <c r="G441" i="1" s="1"/>
  <c r="F440" i="1"/>
  <c r="F441" i="1" s="1"/>
  <c r="E440" i="1"/>
  <c r="E441" i="1" s="1"/>
  <c r="D440" i="1"/>
  <c r="D441" i="1" s="1"/>
  <c r="C440" i="1"/>
  <c r="C441" i="1" s="1"/>
  <c r="J434" i="1"/>
  <c r="I434" i="1"/>
  <c r="H434" i="1"/>
  <c r="G434" i="1"/>
  <c r="F434" i="1"/>
  <c r="E434" i="1"/>
  <c r="D434" i="1"/>
  <c r="C434" i="1"/>
  <c r="J425" i="1"/>
  <c r="J435" i="1" s="1"/>
  <c r="I425" i="1"/>
  <c r="I435" i="1" s="1"/>
  <c r="H425" i="1"/>
  <c r="H435" i="1" s="1"/>
  <c r="G425" i="1"/>
  <c r="G435" i="1" s="1"/>
  <c r="F425" i="1"/>
  <c r="F435" i="1" s="1"/>
  <c r="E425" i="1"/>
  <c r="E435" i="1" s="1"/>
  <c r="D425" i="1"/>
  <c r="D435" i="1" s="1"/>
  <c r="C425" i="1"/>
  <c r="C435" i="1" s="1"/>
  <c r="J419" i="1"/>
  <c r="I419" i="1"/>
  <c r="H419" i="1"/>
  <c r="G419" i="1"/>
  <c r="F419" i="1"/>
  <c r="E419" i="1"/>
  <c r="D419" i="1"/>
  <c r="C419" i="1"/>
  <c r="J413" i="1"/>
  <c r="J420" i="1" s="1"/>
  <c r="I413" i="1"/>
  <c r="I420" i="1" s="1"/>
  <c r="H413" i="1"/>
  <c r="H420" i="1" s="1"/>
  <c r="G413" i="1"/>
  <c r="G420" i="1" s="1"/>
  <c r="F413" i="1"/>
  <c r="F420" i="1" s="1"/>
  <c r="E413" i="1"/>
  <c r="E420" i="1" s="1"/>
  <c r="D413" i="1"/>
  <c r="D420" i="1" s="1"/>
  <c r="C413" i="1"/>
  <c r="C420" i="1" s="1"/>
  <c r="J401" i="1"/>
  <c r="I401" i="1"/>
  <c r="H401" i="1"/>
  <c r="G401" i="1"/>
  <c r="F401" i="1"/>
  <c r="E401" i="1"/>
  <c r="D401" i="1"/>
  <c r="C401" i="1"/>
  <c r="J386" i="1"/>
  <c r="I386" i="1"/>
  <c r="H386" i="1"/>
  <c r="G386" i="1"/>
  <c r="F386" i="1"/>
  <c r="E386" i="1"/>
  <c r="D386" i="1"/>
  <c r="C386" i="1"/>
  <c r="J377" i="1"/>
  <c r="J402" i="1" s="1"/>
  <c r="I377" i="1"/>
  <c r="I402" i="1" s="1"/>
  <c r="H377" i="1"/>
  <c r="G377" i="1"/>
  <c r="G402" i="1" s="1"/>
  <c r="F377" i="1"/>
  <c r="F402" i="1" s="1"/>
  <c r="E377" i="1"/>
  <c r="D377" i="1"/>
  <c r="D402" i="1" s="1"/>
  <c r="C377" i="1"/>
  <c r="C402" i="1" s="1"/>
  <c r="J371" i="1"/>
  <c r="J372" i="1" s="1"/>
  <c r="I371" i="1"/>
  <c r="I372" i="1" s="1"/>
  <c r="H371" i="1"/>
  <c r="H372" i="1" s="1"/>
  <c r="G371" i="1"/>
  <c r="G372" i="1" s="1"/>
  <c r="F371" i="1"/>
  <c r="F372" i="1" s="1"/>
  <c r="E371" i="1"/>
  <c r="E372" i="1" s="1"/>
  <c r="D371" i="1"/>
  <c r="D372" i="1" s="1"/>
  <c r="C371" i="1"/>
  <c r="C372" i="1" s="1"/>
  <c r="J362" i="1"/>
  <c r="I362" i="1"/>
  <c r="H362" i="1"/>
  <c r="G362" i="1"/>
  <c r="F362" i="1"/>
  <c r="E362" i="1"/>
  <c r="D362" i="1"/>
  <c r="C362" i="1"/>
  <c r="J353" i="1"/>
  <c r="I353" i="1"/>
  <c r="H353" i="1"/>
  <c r="G353" i="1"/>
  <c r="F353" i="1"/>
  <c r="E353" i="1"/>
  <c r="D353" i="1"/>
  <c r="C353" i="1"/>
  <c r="J344" i="1"/>
  <c r="I344" i="1"/>
  <c r="H344" i="1"/>
  <c r="G344" i="1"/>
  <c r="F344" i="1"/>
  <c r="E344" i="1"/>
  <c r="D344" i="1"/>
  <c r="C344" i="1"/>
  <c r="J335" i="1"/>
  <c r="J363" i="1" s="1"/>
  <c r="I335" i="1"/>
  <c r="I363" i="1" s="1"/>
  <c r="H335" i="1"/>
  <c r="H363" i="1" s="1"/>
  <c r="G335" i="1"/>
  <c r="G363" i="1" s="1"/>
  <c r="F335" i="1"/>
  <c r="F363" i="1" s="1"/>
  <c r="E335" i="1"/>
  <c r="D335" i="1"/>
  <c r="D363" i="1" s="1"/>
  <c r="C335" i="1"/>
  <c r="C363" i="1" s="1"/>
  <c r="J324" i="1"/>
  <c r="J325" i="1" s="1"/>
  <c r="I324" i="1"/>
  <c r="I325" i="1" s="1"/>
  <c r="H324" i="1"/>
  <c r="H325" i="1" s="1"/>
  <c r="G324" i="1"/>
  <c r="G325" i="1" s="1"/>
  <c r="F324" i="1"/>
  <c r="F325" i="1" s="1"/>
  <c r="E324" i="1"/>
  <c r="E325" i="1" s="1"/>
  <c r="D324" i="1"/>
  <c r="D325" i="1" s="1"/>
  <c r="C324" i="1"/>
  <c r="C325" i="1" s="1"/>
  <c r="J318" i="1"/>
  <c r="I318" i="1"/>
  <c r="H318" i="1"/>
  <c r="G318" i="1"/>
  <c r="F318" i="1"/>
  <c r="E318" i="1"/>
  <c r="D318" i="1"/>
  <c r="C318" i="1"/>
  <c r="J314" i="1"/>
  <c r="J319" i="1" s="1"/>
  <c r="J1825" i="1" s="1"/>
  <c r="I314" i="1"/>
  <c r="I319" i="1" s="1"/>
  <c r="I1825" i="1" s="1"/>
  <c r="H314" i="1"/>
  <c r="H319" i="1" s="1"/>
  <c r="G314" i="1"/>
  <c r="G319" i="1" s="1"/>
  <c r="F314" i="1"/>
  <c r="F319" i="1" s="1"/>
  <c r="F1825" i="1" s="1"/>
  <c r="E314" i="1"/>
  <c r="D314" i="1"/>
  <c r="D319" i="1" s="1"/>
  <c r="D1825" i="1" s="1"/>
  <c r="C314" i="1"/>
  <c r="C319" i="1" s="1"/>
  <c r="J305" i="1"/>
  <c r="I305" i="1"/>
  <c r="H305" i="1"/>
  <c r="G305" i="1"/>
  <c r="F305" i="1"/>
  <c r="E305" i="1"/>
  <c r="D305" i="1"/>
  <c r="C305" i="1"/>
  <c r="J300" i="1"/>
  <c r="I300" i="1"/>
  <c r="H300" i="1"/>
  <c r="G300" i="1"/>
  <c r="F300" i="1"/>
  <c r="E300" i="1"/>
  <c r="D300" i="1"/>
  <c r="C300" i="1"/>
  <c r="J296" i="1"/>
  <c r="I296" i="1"/>
  <c r="H296" i="1"/>
  <c r="G296" i="1"/>
  <c r="F296" i="1"/>
  <c r="E296" i="1"/>
  <c r="D296" i="1"/>
  <c r="C296" i="1"/>
  <c r="J281" i="1"/>
  <c r="J306" i="1" s="1"/>
  <c r="I281" i="1"/>
  <c r="I306" i="1" s="1"/>
  <c r="H281" i="1"/>
  <c r="G281" i="1"/>
  <c r="G306" i="1" s="1"/>
  <c r="F281" i="1"/>
  <c r="F306" i="1" s="1"/>
  <c r="E281" i="1"/>
  <c r="D281" i="1"/>
  <c r="D306" i="1" s="1"/>
  <c r="C281" i="1"/>
  <c r="C306" i="1" s="1"/>
  <c r="J269" i="1"/>
  <c r="J270" i="1" s="1"/>
  <c r="I269" i="1"/>
  <c r="I270" i="1" s="1"/>
  <c r="H269" i="1"/>
  <c r="H270" i="1" s="1"/>
  <c r="G269" i="1"/>
  <c r="G270" i="1" s="1"/>
  <c r="F269" i="1"/>
  <c r="F270" i="1" s="1"/>
  <c r="E269" i="1"/>
  <c r="E270" i="1" s="1"/>
  <c r="D269" i="1"/>
  <c r="D270" i="1" s="1"/>
  <c r="C269" i="1"/>
  <c r="C270" i="1" s="1"/>
  <c r="J200" i="1"/>
  <c r="J201" i="1" s="1"/>
  <c r="I200" i="1"/>
  <c r="I201" i="1" s="1"/>
  <c r="H200" i="1"/>
  <c r="H201" i="1" s="1"/>
  <c r="G200" i="1"/>
  <c r="G201" i="1" s="1"/>
  <c r="F200" i="1"/>
  <c r="F201" i="1" s="1"/>
  <c r="E200" i="1"/>
  <c r="E201" i="1" s="1"/>
  <c r="D200" i="1"/>
  <c r="D201" i="1" s="1"/>
  <c r="C200" i="1"/>
  <c r="C201" i="1" s="1"/>
  <c r="J170" i="1"/>
  <c r="I170" i="1"/>
  <c r="H170" i="1"/>
  <c r="G170" i="1"/>
  <c r="F170" i="1"/>
  <c r="E170" i="1"/>
  <c r="D170" i="1"/>
  <c r="C170" i="1"/>
  <c r="J151" i="1"/>
  <c r="I151" i="1"/>
  <c r="H151" i="1"/>
  <c r="G151" i="1"/>
  <c r="F151" i="1"/>
  <c r="E151" i="1"/>
  <c r="D151" i="1"/>
  <c r="C151" i="1"/>
  <c r="J145" i="1"/>
  <c r="I145" i="1"/>
  <c r="H145" i="1"/>
  <c r="G145" i="1"/>
  <c r="F145" i="1"/>
  <c r="E145" i="1"/>
  <c r="D145" i="1"/>
  <c r="C145" i="1"/>
  <c r="J141" i="1"/>
  <c r="J171" i="1" s="1"/>
  <c r="I141" i="1"/>
  <c r="I171" i="1" s="1"/>
  <c r="H141" i="1"/>
  <c r="H171" i="1" s="1"/>
  <c r="G141" i="1"/>
  <c r="G171" i="1" s="1"/>
  <c r="F141" i="1"/>
  <c r="F171" i="1" s="1"/>
  <c r="E141" i="1"/>
  <c r="D141" i="1"/>
  <c r="D171" i="1" s="1"/>
  <c r="C141" i="1"/>
  <c r="C171" i="1" s="1"/>
  <c r="J135" i="1"/>
  <c r="J136" i="1" s="1"/>
  <c r="I135" i="1"/>
  <c r="I136" i="1" s="1"/>
  <c r="H135" i="1"/>
  <c r="H136" i="1" s="1"/>
  <c r="G135" i="1"/>
  <c r="G136" i="1" s="1"/>
  <c r="F135" i="1"/>
  <c r="F136" i="1" s="1"/>
  <c r="E135" i="1"/>
  <c r="E136" i="1" s="1"/>
  <c r="D135" i="1"/>
  <c r="D136" i="1" s="1"/>
  <c r="C135" i="1"/>
  <c r="C136" i="1" s="1"/>
  <c r="J129" i="1"/>
  <c r="I129" i="1"/>
  <c r="H129" i="1"/>
  <c r="G129" i="1"/>
  <c r="F129" i="1"/>
  <c r="E129" i="1"/>
  <c r="D129" i="1"/>
  <c r="C129" i="1"/>
  <c r="J125" i="1"/>
  <c r="J130" i="1" s="1"/>
  <c r="I125" i="1"/>
  <c r="I130" i="1" s="1"/>
  <c r="H125" i="1"/>
  <c r="H130" i="1" s="1"/>
  <c r="G125" i="1"/>
  <c r="G130" i="1" s="1"/>
  <c r="F125" i="1"/>
  <c r="F130" i="1" s="1"/>
  <c r="E125" i="1"/>
  <c r="E130" i="1" s="1"/>
  <c r="D125" i="1"/>
  <c r="D130" i="1" s="1"/>
  <c r="C125" i="1"/>
  <c r="C130" i="1" s="1"/>
  <c r="J77" i="1"/>
  <c r="J78" i="1" s="1"/>
  <c r="I77" i="1"/>
  <c r="I78" i="1" s="1"/>
  <c r="H77" i="1"/>
  <c r="H78" i="1" s="1"/>
  <c r="G77" i="1"/>
  <c r="G78" i="1" s="1"/>
  <c r="F77" i="1"/>
  <c r="F78" i="1" s="1"/>
  <c r="E77" i="1"/>
  <c r="E78" i="1" s="1"/>
  <c r="D77" i="1"/>
  <c r="D78" i="1" s="1"/>
  <c r="C77" i="1"/>
  <c r="C78" i="1" s="1"/>
  <c r="J71" i="1"/>
  <c r="J72" i="1" s="1"/>
  <c r="I71" i="1"/>
  <c r="I72" i="1" s="1"/>
  <c r="H71" i="1"/>
  <c r="H72" i="1" s="1"/>
  <c r="G71" i="1"/>
  <c r="G72" i="1" s="1"/>
  <c r="F71" i="1"/>
  <c r="F72" i="1" s="1"/>
  <c r="E71" i="1"/>
  <c r="E72" i="1" s="1"/>
  <c r="D71" i="1"/>
  <c r="D72" i="1" s="1"/>
  <c r="C71" i="1"/>
  <c r="C72" i="1" s="1"/>
  <c r="J63" i="1"/>
  <c r="I63" i="1"/>
  <c r="H63" i="1"/>
  <c r="G63" i="1"/>
  <c r="F63" i="1"/>
  <c r="E63" i="1"/>
  <c r="D63" i="1"/>
  <c r="C63" i="1"/>
  <c r="J59" i="1"/>
  <c r="I59" i="1"/>
  <c r="H59" i="1"/>
  <c r="G59" i="1"/>
  <c r="F59" i="1"/>
  <c r="E59" i="1"/>
  <c r="D59" i="1"/>
  <c r="C59" i="1"/>
  <c r="J55" i="1"/>
  <c r="I55" i="1"/>
  <c r="H55" i="1"/>
  <c r="G55" i="1"/>
  <c r="F55" i="1"/>
  <c r="E55" i="1"/>
  <c r="D55" i="1"/>
  <c r="C55" i="1"/>
  <c r="J51" i="1"/>
  <c r="I51" i="1"/>
  <c r="H51" i="1"/>
  <c r="G51" i="1"/>
  <c r="F51" i="1"/>
  <c r="E51" i="1"/>
  <c r="D51" i="1"/>
  <c r="C51" i="1"/>
  <c r="J47" i="1"/>
  <c r="J64" i="1" s="1"/>
  <c r="I47" i="1"/>
  <c r="I64" i="1" s="1"/>
  <c r="H47" i="1"/>
  <c r="H64" i="1" s="1"/>
  <c r="G47" i="1"/>
  <c r="G64" i="1" s="1"/>
  <c r="F47" i="1"/>
  <c r="F64" i="1" s="1"/>
  <c r="E47" i="1"/>
  <c r="D47" i="1"/>
  <c r="D64" i="1" s="1"/>
  <c r="C47" i="1"/>
  <c r="C64" i="1" s="1"/>
  <c r="J41" i="1"/>
  <c r="J42" i="1" s="1"/>
  <c r="J307" i="1" s="1"/>
  <c r="I41" i="1"/>
  <c r="I42" i="1" s="1"/>
  <c r="H41" i="1"/>
  <c r="H42" i="1" s="1"/>
  <c r="G41" i="1"/>
  <c r="G42" i="1" s="1"/>
  <c r="G307" i="1" s="1"/>
  <c r="F41" i="1"/>
  <c r="F42" i="1" s="1"/>
  <c r="F307" i="1" s="1"/>
  <c r="E41" i="1"/>
  <c r="E42" i="1" s="1"/>
  <c r="D41" i="1"/>
  <c r="D42" i="1" s="1"/>
  <c r="D307" i="1" s="1"/>
  <c r="C41" i="1"/>
  <c r="C42" i="1" s="1"/>
  <c r="J33" i="1"/>
  <c r="J34" i="1" s="1"/>
  <c r="I33" i="1"/>
  <c r="I34" i="1" s="1"/>
  <c r="H33" i="1"/>
  <c r="H34" i="1" s="1"/>
  <c r="G33" i="1"/>
  <c r="G34" i="1" s="1"/>
  <c r="F33" i="1"/>
  <c r="F34" i="1" s="1"/>
  <c r="E33" i="1"/>
  <c r="E34" i="1" s="1"/>
  <c r="D33" i="1"/>
  <c r="D34" i="1" s="1"/>
  <c r="C33" i="1"/>
  <c r="C34" i="1" s="1"/>
  <c r="J12" i="1"/>
  <c r="J13" i="1" s="1"/>
  <c r="I12" i="1"/>
  <c r="I13" i="1" s="1"/>
  <c r="I35" i="1" s="1"/>
  <c r="H12" i="1"/>
  <c r="H13" i="1" s="1"/>
  <c r="H35" i="1" s="1"/>
  <c r="G12" i="1"/>
  <c r="G13" i="1" s="1"/>
  <c r="G35" i="1" s="1"/>
  <c r="F12" i="1"/>
  <c r="F13" i="1" s="1"/>
  <c r="F35" i="1" s="1"/>
  <c r="E12" i="1"/>
  <c r="E13" i="1" s="1"/>
  <c r="D12" i="1"/>
  <c r="D13" i="1" s="1"/>
  <c r="D35" i="1" s="1"/>
  <c r="C12" i="1"/>
  <c r="C13" i="1" s="1"/>
  <c r="D2597" i="1" l="1"/>
  <c r="F2597" i="1"/>
  <c r="J35" i="1"/>
  <c r="J2597" i="1" s="1"/>
  <c r="C647" i="1"/>
  <c r="C1393" i="1"/>
  <c r="E672" i="1"/>
  <c r="C307" i="1"/>
  <c r="C1111" i="1"/>
  <c r="E64" i="1"/>
  <c r="E306" i="1"/>
  <c r="E363" i="1"/>
  <c r="E402" i="1"/>
  <c r="E647" i="1"/>
  <c r="H402" i="1"/>
  <c r="H672" i="1"/>
  <c r="H1251" i="1"/>
  <c r="H1532" i="1"/>
  <c r="H306" i="1"/>
  <c r="H307" i="1" s="1"/>
  <c r="C1532" i="1"/>
  <c r="C35" i="1"/>
  <c r="C1251" i="1"/>
  <c r="E171" i="1"/>
  <c r="E319" i="1"/>
  <c r="E1251" i="1"/>
  <c r="E1532" i="1"/>
  <c r="C672" i="1"/>
  <c r="E720" i="1"/>
  <c r="E956" i="1"/>
  <c r="E1912" i="1"/>
  <c r="E2386" i="1" s="1"/>
  <c r="I307" i="1"/>
  <c r="E35" i="1"/>
  <c r="C956" i="1"/>
  <c r="G956" i="1"/>
  <c r="G1393" i="1"/>
  <c r="G1532" i="1"/>
  <c r="G2588" i="1"/>
  <c r="G2595" i="1" s="1"/>
  <c r="G1251" i="1"/>
  <c r="C1912" i="1"/>
  <c r="C2386" i="1" s="1"/>
  <c r="I2386" i="1"/>
  <c r="E2595" i="1"/>
  <c r="I2595" i="1"/>
  <c r="H1825" i="1" l="1"/>
  <c r="H2597" i="1" s="1"/>
  <c r="E307" i="1"/>
  <c r="I2597" i="1"/>
  <c r="E1825" i="1"/>
  <c r="G1825" i="1"/>
  <c r="G2597" i="1" s="1"/>
  <c r="C1825" i="1"/>
  <c r="C2597" i="1" s="1"/>
  <c r="E2597" i="1" l="1"/>
</calcChain>
</file>

<file path=xl/sharedStrings.xml><?xml version="1.0" encoding="utf-8"?>
<sst xmlns="http://schemas.openxmlformats.org/spreadsheetml/2006/main" count="7055" uniqueCount="3629">
  <si>
    <t>1052 - P-Shed Add On Insurance</t>
  </si>
  <si>
    <t>0434 - P-Shed Comm Rate Multi Purpose</t>
  </si>
  <si>
    <t xml:space="preserve">1521 - Build - Hoarding &amp; scaffold over gantry max deposit </t>
  </si>
  <si>
    <t>2643 - Kindergarten - 3 yr old 6 hr session - June to Dec</t>
  </si>
  <si>
    <t>1752 - Schools - Instructor Fee</t>
  </si>
  <si>
    <t>0457 - P-Shed Comm Rate Kitchen Weekend</t>
  </si>
  <si>
    <t>2701 - Casual Hire Winter- Velodrome- Commercial Rate</t>
  </si>
  <si>
    <t>1358 - School Swim and Slide</t>
  </si>
  <si>
    <t>2638 - Lara Hall Hourly Rate - Main Hall</t>
  </si>
  <si>
    <t>1219 - WW Casual 25 Metre Lane Hire</t>
  </si>
  <si>
    <t>0147 - Drys Waste Single axle trailers (heaped) min</t>
  </si>
  <si>
    <t>2115 - WW Corp Adult 12 mths Renew</t>
  </si>
  <si>
    <t>R44414 - Civic Centre Car Park</t>
  </si>
  <si>
    <t>1710 - Build - Copy plans/documents up to 10yrs old (commercial) min. (up to 3 permits)</t>
  </si>
  <si>
    <t>2848 - Virtual Classes plus Free Swim</t>
  </si>
  <si>
    <t>1224 - SD Offpeak Upgrade</t>
  </si>
  <si>
    <t>1337 - Balyang School Group</t>
  </si>
  <si>
    <t>R57810 - Potato Shed Annual Event</t>
  </si>
  <si>
    <t>1439 - Staff - Creche Aerobic</t>
  </si>
  <si>
    <t>2331 - Arena - Back Stage - Back Stage break out rooms - all three</t>
  </si>
  <si>
    <t>1454 - BASC Squad Member 25 visits</t>
  </si>
  <si>
    <t>2779 - Home Care - High</t>
  </si>
  <si>
    <t>1453 - BASC Squad Non Member</t>
  </si>
  <si>
    <t>2295 - BASC Gym Concession</t>
  </si>
  <si>
    <t>1292 - BVAC Sunday Market Storage</t>
  </si>
  <si>
    <t>1143 - WW Creche Aerobic Staff</t>
  </si>
  <si>
    <t>1124 - WW Learn to Swim Concession</t>
  </si>
  <si>
    <t>2526 - Creche 25 visit pass 30 mins (Non Member)</t>
  </si>
  <si>
    <t>1110 - WW Aerobics Adult x 10</t>
  </si>
  <si>
    <t>1684 - Build - Stat - Council Consid. (Built w/out Permit) Commercial Medium, cost&lt;$50k (plus costs)</t>
  </si>
  <si>
    <t>1948 - NWM Strachan Room - Cogg &amp; COmmunity Group Day Rate</t>
  </si>
  <si>
    <t>2950 - Admin Fee on Refunds</t>
  </si>
  <si>
    <t>2967 - Home Maintenance - PYP - Low</t>
  </si>
  <si>
    <t>1333 - Balyang Group Concession</t>
  </si>
  <si>
    <t>2282 - Webstar Private Lesson</t>
  </si>
  <si>
    <t>R64515 - WW-Aquatics Total</t>
  </si>
  <si>
    <t>1002 - Rates Rate Reprint between 1 and 7 years</t>
  </si>
  <si>
    <t>2698 - Casual Hire Summer- Velodrome- Community Rate</t>
  </si>
  <si>
    <t>2959 - NWM Affiliated Schools</t>
  </si>
  <si>
    <t>2461 - Geelong West Town Hall Hourly Rate - Whole Venue Weekday</t>
  </si>
  <si>
    <t>2720 - Seasonal Hire Winter- Community 1 Oval- Commercial Rate</t>
  </si>
  <si>
    <t>8000 - Economy, Investment &amp; Attraction Total</t>
  </si>
  <si>
    <t>0567 - Kardinia Scuba Diving 6-10</t>
  </si>
  <si>
    <t>R54372 - Purnell Road CFC Long Day Care Total</t>
  </si>
  <si>
    <t>2334 - Arena - Function Room - Private/Commercial Group per day</t>
  </si>
  <si>
    <t>1540 - Build Permit Regd Build - Dwellings &amp; Multi Unit Develop - Up to $150,000</t>
  </si>
  <si>
    <t>2902 - BCP Unpowered Off Site Peak Weekly - Family</t>
  </si>
  <si>
    <t>0164 - Pres Waste Mattresses</t>
  </si>
  <si>
    <t>2510 - Creche 25 visit pass 30 mins (Member)</t>
  </si>
  <si>
    <t>1935 - NWM Auction Room - Hourly Rate</t>
  </si>
  <si>
    <t>0254 - Health Septic Tanks Misc Approvals/Permits</t>
  </si>
  <si>
    <t>0485 - P-Shed Corp Rate Studio Weekend</t>
  </si>
  <si>
    <t>R54510 - Family Day Care Operations</t>
  </si>
  <si>
    <t>0087 - Up to 50m2 Concrete Rd</t>
  </si>
  <si>
    <t>1018 - LL Unlimited Ticket Waterslide</t>
  </si>
  <si>
    <t>2261 - Leopold Long Day Care</t>
  </si>
  <si>
    <t>2786 - Personal / Respite Care Agency - Weekend</t>
  </si>
  <si>
    <t>1706 - Build - copy plans/documents up to 10yrs old (domestic) min. (up to 3 permits)</t>
  </si>
  <si>
    <t>2369 - Arena - Contractors - Road Crew</t>
  </si>
  <si>
    <t>1009 - Dangerous Dog- (Guard Dog)</t>
  </si>
  <si>
    <t>1173 - SD Corp M/Ship Family Payroll + 1 student</t>
  </si>
  <si>
    <t>6440 - Splashdown Total</t>
  </si>
  <si>
    <t>2554 - CLTC Synthetic Pitch 1/3 Casual Hire Before 4pm</t>
  </si>
  <si>
    <t>R44501 - Permits &amp; Inspections</t>
  </si>
  <si>
    <t>0454 - P-Shed Comm Rate Studio Weekend</t>
  </si>
  <si>
    <t>1050 - P-Shed Rubbish - in Skip Half</t>
  </si>
  <si>
    <t>2659 - Balyang Golf Club Hire - 2 Clubs</t>
  </si>
  <si>
    <t>R38220 - Drysdale Landfill Operations Total</t>
  </si>
  <si>
    <t>2869 - BASC Active Adults GOLD 12 months</t>
  </si>
  <si>
    <t>2691 - Casual Hire Summer- Court- Commercial Rate</t>
  </si>
  <si>
    <t>0273 - Health Class 2  Prem-Multiple Kitchens</t>
  </si>
  <si>
    <t>R63107 - Trees Asset Manager Total</t>
  </si>
  <si>
    <t>1073 - BAC Con/Offpeak Adult M/Ship 12 months</t>
  </si>
  <si>
    <t>1681 - Build - Stat - Council Consid. (Built w/out Permit) Commercial Minor, cost&lt;$10k (plus costs)</t>
  </si>
  <si>
    <t>5280 - Community Inclusion</t>
  </si>
  <si>
    <t>1112 - WW Aerobics Group</t>
  </si>
  <si>
    <t>2242 - Dog over 10 years desexed</t>
  </si>
  <si>
    <t>2234 - Local Law Inspection</t>
  </si>
  <si>
    <t>2514 - Build - Own Build - Garage/Carport/Shed/Verandah/Pergola &gt;20m2 - Up to $5,000</t>
  </si>
  <si>
    <t>2285 - Potato Shed - Activities &amp; Program Fees</t>
  </si>
  <si>
    <t>R55233 - Flexible Service Response - Allied Health Total</t>
  </si>
  <si>
    <t>1376 - Replacement Card</t>
  </si>
  <si>
    <t>1278 - BVAC B/ton Casual User</t>
  </si>
  <si>
    <t>2172 - WW Laminating</t>
  </si>
  <si>
    <t>1094 - BAC Aqua Aerobics concession</t>
  </si>
  <si>
    <t>R64317 - LL-Schools Swim Total</t>
  </si>
  <si>
    <t>2945 - Additional person in villap/night - adult</t>
  </si>
  <si>
    <t>1456 - BASC Learn to Swim Concession</t>
  </si>
  <si>
    <t>6470 - Bellarine Aquatics Sports Centre Total</t>
  </si>
  <si>
    <t>1050 - LL Concession after Entry Swim/Sauna/Spa</t>
  </si>
  <si>
    <t>2359 - Arena - Public Holiday Rates - Event Supervisor</t>
  </si>
  <si>
    <t>2949 - BCP 3 month site fee</t>
  </si>
  <si>
    <t>0341 - Activities and Program Fees - Exempt GST</t>
  </si>
  <si>
    <t>R44508 - Swimming Pool Inspections</t>
  </si>
  <si>
    <t>1200 - SD Squad Concession</t>
  </si>
  <si>
    <t>1740 - CLTC Squash Casual before 5pm</t>
  </si>
  <si>
    <t>1056 - LL Learn to Swim - Squad Concession</t>
  </si>
  <si>
    <t>2642 - Newcomb Hall Hourly Rate - Meeting Room</t>
  </si>
  <si>
    <t>2953 - Bulk Rubbish Container - Accredited (monthly)</t>
  </si>
  <si>
    <t>R53505 - NWM Oper`Ns</t>
  </si>
  <si>
    <t>1318 - P-Shed Merchandising Fee</t>
  </si>
  <si>
    <t>2152 - Replacement Card</t>
  </si>
  <si>
    <t>0179 - Dev Cont Information Requests</t>
  </si>
  <si>
    <t>1328 - P-Shed ProSTAGE Rail 2M</t>
  </si>
  <si>
    <t>D63117 - GBG Education Program</t>
  </si>
  <si>
    <t>R54383 - Whittington Kindergarten Total</t>
  </si>
  <si>
    <t>1670 - Build - Consultancy services - Building Inspector &amp; Assistant BS (Per hr)</t>
  </si>
  <si>
    <t>2663 - Casual Hire Summer - Community 1 Oval - Commercial Rate</t>
  </si>
  <si>
    <t>1709 - Build - Copy of Build. Permit or Occup. permit (single doc - domestic) &lt;10ys min. fee</t>
  </si>
  <si>
    <t>1703 - Build - Info - Sec H - Housing Standard of Habitation</t>
  </si>
  <si>
    <t>2809 - Visitor Facilities - full day</t>
  </si>
  <si>
    <t>1690 - Build - Stat - Council Consid. (Built w/out Permit) Commercial Major, cost &gt;$1m (plus costs) (P.O.A)</t>
  </si>
  <si>
    <t>0482 - P-Shed Corp Rate Kitchen Daily</t>
  </si>
  <si>
    <t>R57272 - Mt Duneed Hall Total</t>
  </si>
  <si>
    <t>1450 - BASC Adult Aerobics 10 visits</t>
  </si>
  <si>
    <t>2856 - LL Active Adults 3 months</t>
  </si>
  <si>
    <t>993 - Dog Over 10</t>
  </si>
  <si>
    <t>2918 - BCP1 Bedroom Cabin wo ensuite 5 Peak Nightly - Family</t>
  </si>
  <si>
    <t>1774 - WW Pool Parties - Catered Party</t>
  </si>
  <si>
    <t>0299 - Design Fees- Health</t>
  </si>
  <si>
    <t>2670 - Casual Hire Summer - Community 3 Oval - Community Rate</t>
  </si>
  <si>
    <t>R44602 - Septic Tanks Total</t>
  </si>
  <si>
    <t>1046 - Parking Fine - Loading zones Bus stops etc.</t>
  </si>
  <si>
    <t>2153 - LL Corp Fam Monthly Debit x 3 students</t>
  </si>
  <si>
    <t>R64603 - Arena Cafe Total</t>
  </si>
  <si>
    <t>2337 - Arena - Board Room/Meeting Room - Community Groups per hour</t>
  </si>
  <si>
    <t>2812 - Annual Agreement - ad hoc</t>
  </si>
  <si>
    <t>0969 - Wedding Ceremony 1 hour</t>
  </si>
  <si>
    <t>1735 - Brougham St Office Permits</t>
  </si>
  <si>
    <t>R64520 - WW-Childcare</t>
  </si>
  <si>
    <t>1043 - LL Fitness Assessment</t>
  </si>
  <si>
    <t>2939 - BCP 2 Bedroom Villa w ensuite (7,8) Off Peak Nightly - Family</t>
  </si>
  <si>
    <t>3725 - North Zone Total</t>
  </si>
  <si>
    <t>0266 - Health Class 1 Prem-Aged Services-Meals</t>
  </si>
  <si>
    <t>2695 - Casual Hire Summer- Criterium Track- Commercial Rate</t>
  </si>
  <si>
    <t>0013 - P&amp;R Sales / Misc / Fencing</t>
  </si>
  <si>
    <t>1094 - WW Corp Family Monthly Debit x 1 student</t>
  </si>
  <si>
    <t>0880 - WW Adult M/Ship Monthly Debit Joining Fee</t>
  </si>
  <si>
    <t>2324 - Arena - Annex Hire - Basketball per court per hour - all other times</t>
  </si>
  <si>
    <t>1812 - Occupancy Permit/Final Certificate not assoc. with Building Permit Class 2-9</t>
  </si>
  <si>
    <t>1107 - WW Gym Concession x 10</t>
  </si>
  <si>
    <t>1487 - BASC Junior Indoor Soccer 1.5hrs - per session</t>
  </si>
  <si>
    <t>0489 - P-Shed Corp Rate Auditorium Week</t>
  </si>
  <si>
    <t>1570 - Build Permits - Regd Build - Alterations &amp; Additions - &gt;$800,000 (P.O.A)</t>
  </si>
  <si>
    <t>0159 - Pres Waste Poultry</t>
  </si>
  <si>
    <t>R64310 - LL-Gym &amp; Aerobics Total</t>
  </si>
  <si>
    <t>2641 - Kindergarten - 3 yr old - 7.5 hr sesson -Jan to Jun</t>
  </si>
  <si>
    <t>2650 - Kindergarten - 4 yr old - 15 hour session - Jan to Jun</t>
  </si>
  <si>
    <t>1334 - Green Fees Competition</t>
  </si>
  <si>
    <t>1345 - Kardinia Pass Concession Jan</t>
  </si>
  <si>
    <t>0375 - Food Services (Agencies)</t>
  </si>
  <si>
    <t>1050 - Balyang Adult Full Membership - 3 months</t>
  </si>
  <si>
    <t>R54391 - Drysdale Child &amp; Family Centre Administration</t>
  </si>
  <si>
    <t>R44508 - Swimming Pool Inspections Total</t>
  </si>
  <si>
    <t>1592 - Build Permits - Regd Build - Class 2 to Class 9 - $600,001 - $800,000</t>
  </si>
  <si>
    <t>0737 - LL Fam M/Ship Monthly</t>
  </si>
  <si>
    <t>2760 - Seasonal Rate Winter- Velodrome- Commercial Rate</t>
  </si>
  <si>
    <t>2741 - Seasonal Hire Summer- Community 3 Pitch- Community Rate</t>
  </si>
  <si>
    <t>0470 - P-Shed Corp Rate Music 3</t>
  </si>
  <si>
    <t>2747 - Seasonal Hire Winter- Reserve- Community Rate</t>
  </si>
  <si>
    <t>2674 - Casual Hire Summer - Community 1 Pitch - Community Rate</t>
  </si>
  <si>
    <t>1910 - Squad</t>
  </si>
  <si>
    <t>5725 - Community Halls &amp; Buses</t>
  </si>
  <si>
    <t>2524 - Creche casual visit 30 mins (Non Member)</t>
  </si>
  <si>
    <t>1327 - P-Shed ProSTAGE Rail 1M</t>
  </si>
  <si>
    <t>2697 - Casual Rate Winter- Criterium Track- Commercial Rate</t>
  </si>
  <si>
    <t>1147 - WW Champ Card - Gym</t>
  </si>
  <si>
    <t>2710 - Casual Hire Summer- Bowls- Community Rate</t>
  </si>
  <si>
    <t>6430 - Leisurelink Total</t>
  </si>
  <si>
    <t>R37262 - NZ Private Works Total</t>
  </si>
  <si>
    <t>1582 - Build Permits - Own Build - Alterations &amp; Additions - $600,001 - $800,000</t>
  </si>
  <si>
    <t>0402 - Cobradah House Regular Hirers</t>
  </si>
  <si>
    <t>0545 - Balyang Par 3 Golf Course Green Fees</t>
  </si>
  <si>
    <t>1184 - SD Gym Adult x 10</t>
  </si>
  <si>
    <t>2551 - CLTC Synthetic Pitch Half Pitch Casual Hire After 4pm</t>
  </si>
  <si>
    <t>1038 - A Frame (0-60km/h)</t>
  </si>
  <si>
    <t>0813 - SD Con/Offpeak Adult M/Ship Mthly Debit Join Fee</t>
  </si>
  <si>
    <t>2298 - BASC Fitness Assessment</t>
  </si>
  <si>
    <t>6430 - Leisurelink</t>
  </si>
  <si>
    <t>2927 - BCP 2 Bedroom Cabin w ensuite (6) Peak Nightly - Family</t>
  </si>
  <si>
    <t>R73306 - Central Geelong Park &amp; Ride Total</t>
  </si>
  <si>
    <t>1479 - BASC Active Adults Joining Fee</t>
  </si>
  <si>
    <t>2600 - FOI fees</t>
  </si>
  <si>
    <t>1217 - SD Casual 25 Metre Lane Hire</t>
  </si>
  <si>
    <t>2205 - Infringements - 5 penalty units</t>
  </si>
  <si>
    <t>R64506 - WW-M/ship-Term</t>
  </si>
  <si>
    <t>1455 - BASC Non Member 25 visits</t>
  </si>
  <si>
    <t>2662 - Casual Hire Summer - Community 1 Oval - Community Rate</t>
  </si>
  <si>
    <t>1558 - Build Permit Own Build - Dwellings &amp; Multi Unit Develop -&gt;$1,000,000 (P.O.A)</t>
  </si>
  <si>
    <t>2774 - Personal Care - High</t>
  </si>
  <si>
    <t>1223 - SD Champ Cards - Swim</t>
  </si>
  <si>
    <t>R44422 - Corio Street Car Park</t>
  </si>
  <si>
    <t>5450 - Family Day Care</t>
  </si>
  <si>
    <t>1356 - Toddlers Pool Per Hr</t>
  </si>
  <si>
    <t>2583 - Corio Hourly Rate</t>
  </si>
  <si>
    <t>1098 - LL Corp M/Ship Family Payroll Deduction</t>
  </si>
  <si>
    <t xml:space="preserve">1468 - BASC Family Monthly Debit x 1 student </t>
  </si>
  <si>
    <t>1016 - Microchipped Cat</t>
  </si>
  <si>
    <t>1675 - Build - Stat - Council Consents - all matters except easements</t>
  </si>
  <si>
    <t>Basis of Charge</t>
  </si>
  <si>
    <t>R44247 - Planning Certificate</t>
  </si>
  <si>
    <t>0975 - Decking per function</t>
  </si>
  <si>
    <t>R36904 - Property Information Fees</t>
  </si>
  <si>
    <t>1791 - Squad</t>
  </si>
  <si>
    <t>0944 - WW Swim Adult x 25</t>
  </si>
  <si>
    <t>0471 - P-Shed Corp Rate Foyer</t>
  </si>
  <si>
    <t>2729 - Seasonal Hire Summer- Community 3 Oval- Community Rate</t>
  </si>
  <si>
    <t>0301 - NWM Facilities - Casual Hire</t>
  </si>
  <si>
    <t>0809 - SD Fam M/Ship 12 months</t>
  </si>
  <si>
    <t>2232 - casual Collection</t>
  </si>
  <si>
    <t>2746 - Seasonal Hire Summer- Reserve- Commerical Rate</t>
  </si>
  <si>
    <t>1290 - BVAC Sunday Market Trestle Table Hire</t>
  </si>
  <si>
    <t>1342 - Lara Child Swim 0 - 18</t>
  </si>
  <si>
    <t>R44401 - Animal Pound Services</t>
  </si>
  <si>
    <t>0984 - Multi Ride Ticket (10)</t>
  </si>
  <si>
    <t>R64602 - Arena Venue Hire Total</t>
  </si>
  <si>
    <t>R36470 - Geelong Saleyards Total</t>
  </si>
  <si>
    <t>1034 - Queens Park M/ship Adult 12 months</t>
  </si>
  <si>
    <t>0947 - Learn to Swim</t>
  </si>
  <si>
    <t>1000 - Impound Release fee</t>
  </si>
  <si>
    <t>2541 - CLTC Synthetic Pitch Hire Affiliate Full Pitch after 4pm</t>
  </si>
  <si>
    <t>0983 - Group Booking 50+ people</t>
  </si>
  <si>
    <t>R64106 - Elcho Pk Glf Course Total</t>
  </si>
  <si>
    <t>1717 - Build - Copying Plans - (A4)</t>
  </si>
  <si>
    <t>0249 - Building FinesCosts (Non-conf wks)</t>
  </si>
  <si>
    <t>2888 - BCP Powered Site Peak Weekly - 2 Adults</t>
  </si>
  <si>
    <t>1563 - Build Permits - Regd Build - Alterations &amp; Additions - $50,001 - $100,000</t>
  </si>
  <si>
    <t>2243 - Dog over 10 years desexed pensioner</t>
  </si>
  <si>
    <t>2713 - Casual Hire Winter- Bowls- Commercial Rate</t>
  </si>
  <si>
    <t>2511 - Creche 25 visit pass  30 mins (Non Member)</t>
  </si>
  <si>
    <t>2884 - Leopold Community Hub Community Room</t>
  </si>
  <si>
    <t>2547 - CLTC Meet Rm Day Rate</t>
  </si>
  <si>
    <t>0772 - LL Aerobics Adult</t>
  </si>
  <si>
    <t>2820 - Program for Young People - Personal Care</t>
  </si>
  <si>
    <t>1638 - Build Permit - Regd Build - Signs - Attach to building &amp; pole mounted - Up to $10k</t>
  </si>
  <si>
    <t>2256 - Friends Donations per MOU</t>
  </si>
  <si>
    <t>2728 - Seasonal Hire Winter- Community 2 Oval- Commercial Rate</t>
  </si>
  <si>
    <t>R44414 - Civic Centre Car Park Total</t>
  </si>
  <si>
    <t>2553 - CLTC Synthetic Pitch 1/3 Hire Non-Affiliate Before 4pm</t>
  </si>
  <si>
    <t>1004 - Pensioner Microchipped Dog</t>
  </si>
  <si>
    <t>1038 - Permit Parking</t>
  </si>
  <si>
    <t>R57876 - Armstrong Creek East Community Hub</t>
  </si>
  <si>
    <t>R57805 - Potato Shed Total</t>
  </si>
  <si>
    <t>0808 - SD Adult M/Ship Monthly</t>
  </si>
  <si>
    <t>0073 - Up to 10m2 Segmental Block Pavers</t>
  </si>
  <si>
    <t>2648 - Leopold Community Hub Hourly Rate - Community Rooms</t>
  </si>
  <si>
    <t>1049 - LL Adult after Entry Swim/Sauna/Spa</t>
  </si>
  <si>
    <t>R55342 - Home Maintenance</t>
  </si>
  <si>
    <t>5795 - Food Distribution Service Total</t>
  </si>
  <si>
    <t>0121 - Waste Truck Tyres</t>
  </si>
  <si>
    <t>2764 - Seasonal Hire Winter- BMX- Commercial Rate</t>
  </si>
  <si>
    <t>2563 - Third Extension of Time</t>
  </si>
  <si>
    <t>1017 - LL Single Waterslide</t>
  </si>
  <si>
    <t>1391 - Impound Release Fee - Motor Cycles</t>
  </si>
  <si>
    <t>2660 - Childrens Program</t>
  </si>
  <si>
    <t>1011 - SD Swim Spectator Fee</t>
  </si>
  <si>
    <t>2859 - LL Active Adult GOLD Joining Fee</t>
  </si>
  <si>
    <t>1578 - Build Permits - Own Build - Alterations &amp; Additions - $200,001 - $300,000</t>
  </si>
  <si>
    <t>0606 - Lara Season ticket (conc)</t>
  </si>
  <si>
    <t>1669 - Build - Consultancy services - Technical Officers (per hr)</t>
  </si>
  <si>
    <t>1566 - Build Permits - Regd Build - Alterations &amp; Additions - $300,001 - $400,000</t>
  </si>
  <si>
    <t>1031 - LL Corp Family Monthly Debit x 1 student</t>
  </si>
  <si>
    <t>1630 - Build Permit - Regd Build - Timber Metal Fences &amp; Screens - Up to $10,000</t>
  </si>
  <si>
    <t>1042 - LL Gym Concession x 10</t>
  </si>
  <si>
    <t>2672 - Casual Hire Winter - Community 3 Oval - Community Rate</t>
  </si>
  <si>
    <t>1202 - SD Creche 1st Child - 3 hours Occ Care</t>
  </si>
  <si>
    <t>0118 - Waste Tandem Trailers (heaped) min</t>
  </si>
  <si>
    <t>0723 - Arena Bar</t>
  </si>
  <si>
    <t>2907 - Additional person site/cabin p/night - child</t>
  </si>
  <si>
    <t>0874 - Splashdown School Swim</t>
  </si>
  <si>
    <t>0196 - Cat Reg.Pensioner Fee - Full</t>
  </si>
  <si>
    <t>1237 - Alfresco Late Fee</t>
  </si>
  <si>
    <t>1280 - BVAC Court One B/Ball Casual Hire</t>
  </si>
  <si>
    <t>R63101 - Botanic Gardens Total</t>
  </si>
  <si>
    <t>0556 - Kardinia Swim Adult x 25</t>
  </si>
  <si>
    <t>1338 - Balyang Junior Membership - 12 months</t>
  </si>
  <si>
    <t>1164 - SD Adult Renew 12 months</t>
  </si>
  <si>
    <t>0882 - WW Fam M/Ship 12 months</t>
  </si>
  <si>
    <t>R55351 - Meal Provision &amp; Distribution Service</t>
  </si>
  <si>
    <t>2120 - LL Corp Adult 12 Mth Renew</t>
  </si>
  <si>
    <t>0934 - WW Aqua Aerobics Concession</t>
  </si>
  <si>
    <t>0360 - Ariston Childcare Centre  -  Sessional</t>
  </si>
  <si>
    <t>2366 - Arena - Contractors - First Aid - Commercial</t>
  </si>
  <si>
    <t>R44410 - Parking Infringement Control Total</t>
  </si>
  <si>
    <t>2864 - WW Active Adult GOLD Joining Fee</t>
  </si>
  <si>
    <t>0706 - BVAC Sports Club (per child)</t>
  </si>
  <si>
    <t>R64306 - LL-M/ship-Term</t>
  </si>
  <si>
    <t>R54964 - Barwon Heads ICC Occasional Care</t>
  </si>
  <si>
    <t>0145 - Drys Waste Car Boot</t>
  </si>
  <si>
    <t>1004 - Community Child Health MGP</t>
  </si>
  <si>
    <t>0180 - Dev Cont Planning Certificates</t>
  </si>
  <si>
    <t>2807 - Visitor Facilities hire - 2 hours</t>
  </si>
  <si>
    <t>1054 - Reservec/Business Parking</t>
  </si>
  <si>
    <t>4460 - Environmental Health</t>
  </si>
  <si>
    <t>1529 - Build - Gantry max deposit</t>
  </si>
  <si>
    <t>2704 - Casual Hire Winter-BMX- Community Rate</t>
  </si>
  <si>
    <t>1482 - BASC Active Adults 12 months</t>
  </si>
  <si>
    <t>1072 - Impound Release Fees-Vehicles</t>
  </si>
  <si>
    <t>2656 - Substituted Service Fee</t>
  </si>
  <si>
    <t>2630 - Kindergarten fees</t>
  </si>
  <si>
    <t>1018 - Desexed Cat</t>
  </si>
  <si>
    <t>1396 - infringements- 2 penalty units</t>
  </si>
  <si>
    <t>1645 - Build Permit - Regd build - relocation of dwelling (inc alts &amp; adds) - $10k - 20k</t>
  </si>
  <si>
    <t>1736 - Build - Stat - Variation Council Consents</t>
  </si>
  <si>
    <t>2717 - Seasonal Hire Summer- Community 1 Oval- Community Rate</t>
  </si>
  <si>
    <t>R36902 - Building Site Access</t>
  </si>
  <si>
    <t>1286 - BVAC Meet Rm</t>
  </si>
  <si>
    <t>1824 - Failure to apply to register</t>
  </si>
  <si>
    <t>2755 - Seasonal Hire Winter- Criterium- Community Rate</t>
  </si>
  <si>
    <t>2858 - LL Active Adults GOLD - 12 months</t>
  </si>
  <si>
    <t>2941 - BCP 1 Bedroom Villa w ensuite (9) Peak Nightly - 2 Adults</t>
  </si>
  <si>
    <t>1047 - School LTS</t>
  </si>
  <si>
    <t>0881 - WW Adult M/Ship Monthly</t>
  </si>
  <si>
    <t>0593 - Lara Swim Spectator</t>
  </si>
  <si>
    <t>1046 - LL Aerobics Adult x 10</t>
  </si>
  <si>
    <t>1957 - Parking Fine (Higher Fee)</t>
  </si>
  <si>
    <t>2408 - Amend VicSmart Subdivision</t>
  </si>
  <si>
    <t>1051 - Balyang Concession Membership - 3 months</t>
  </si>
  <si>
    <t>1556 - Build Permit Own Build - Dwellings &amp; Multi Unit Develop - $600,001 - $800,000</t>
  </si>
  <si>
    <t>R64515 - WW-Aquatics</t>
  </si>
  <si>
    <t>2920 - BCP1 Bedroom Cabin wo ensuite 5 Off Peak Nightly - 2 Adults</t>
  </si>
  <si>
    <t>2645 - Armstrong Creek East Hub Hourly Rate - Childrens Room</t>
  </si>
  <si>
    <t>1967 - Health Fines and Costs</t>
  </si>
  <si>
    <t>2652 - Judgement</t>
  </si>
  <si>
    <t xml:space="preserve">2370 - Arena - Contractors - House Technician </t>
  </si>
  <si>
    <t>2374 - Arena - Services - Sanitary bins - per bin</t>
  </si>
  <si>
    <t>998 - Pensioner Dog Breeder</t>
  </si>
  <si>
    <t>2745 - Seasonal Hire Summer- Reserve- Community Rate</t>
  </si>
  <si>
    <t>2323 - Arena - Annex Hire - Basketball per court per hour - after 5pm</t>
  </si>
  <si>
    <t>0381 - Home Maintenance</t>
  </si>
  <si>
    <t>2664 - Casual Hire Winter - Community 1 Oval - Community Rate</t>
  </si>
  <si>
    <t>1602 - Build Permits - Own Build - Class 2 to Class 9 - $500,001 - $600,000</t>
  </si>
  <si>
    <t>0161 - Pres Waste Clean Fill</t>
  </si>
  <si>
    <t>0883 - WW Fam M/Ship Monthly Debit Joining Fee</t>
  </si>
  <si>
    <t>2607 - Subdivision Design Checking</t>
  </si>
  <si>
    <t>1649 - Build Permit - Regd Build - Relocation of Dwelling - deposit - Min $5k or $100/m2 - the greater</t>
  </si>
  <si>
    <t>0587 - Lara Swim Concession</t>
  </si>
  <si>
    <t>1003 - Microchipped Dog</t>
  </si>
  <si>
    <t>2736 - Seasonal Hire Winter- Community 1 Pitch- Commercial Rate</t>
  </si>
  <si>
    <t>0174 - Dev Cont Fines and Costs</t>
  </si>
  <si>
    <t>2887 - BCP Powered Site Peak - 2 Adults</t>
  </si>
  <si>
    <t>2288 - Greenville Blue Room VIP Hourly Rate</t>
  </si>
  <si>
    <t>R64501 - WW Admin.</t>
  </si>
  <si>
    <t>1652 - Build Permit - Own build - relocation of dwelling (inc alts &amp; adds) - $20k - $50k</t>
  </si>
  <si>
    <t>2631 - Purnell Rd - Long Day Care - Program Fees</t>
  </si>
  <si>
    <t>1628 - Build Permit - Own Build - Masts/Antennas, Retaining Walls - $10,001 - $25,000</t>
  </si>
  <si>
    <t>0872 - Splashdown Learn to Swim</t>
  </si>
  <si>
    <t>2372 - Arena - Fire Isolation (min 4 hrs) - Fire Services After Hours 7pm to 7am</t>
  </si>
  <si>
    <t>1088 - WW Fam Monthly Debit x 1 student</t>
  </si>
  <si>
    <t>2705 - Casual Hire Winter- BMX- Commercial Rate</t>
  </si>
  <si>
    <t>0920 - WW Aerobics Adult</t>
  </si>
  <si>
    <t>1093 - Planning Dev / Applications- Misc Approvals and Permits- Taxable</t>
  </si>
  <si>
    <t>2657 - Written Request for Information Commercial/Industrial/Other</t>
  </si>
  <si>
    <t>1713 - Build - Copying Plans - (A0)</t>
  </si>
  <si>
    <t>0491 - P-Shed Corp Rate Studio Week</t>
  </si>
  <si>
    <t>R54372 - Purnell Road CFC Long Day Care</t>
  </si>
  <si>
    <t>2633 - Cobbin Farm Hourly Rate - Homestead Weekend</t>
  </si>
  <si>
    <t>R15602 - Property &amp; Lease Management</t>
  </si>
  <si>
    <t>995 - Haymarket Month Permit</t>
  </si>
  <si>
    <t>R54925 - Ocean Grove ICC School Holiday Program Total</t>
  </si>
  <si>
    <t>1695 - Build - Info - Sec C - Build Permit Details (10yrs) inc current notices/orders - Std</t>
  </si>
  <si>
    <t>0181 - Dev Cont Build Deml Subs Plan Req</t>
  </si>
  <si>
    <t>R57265 - Wandana Hghts Hall Total</t>
  </si>
  <si>
    <t>0344 - Drysdale Childcare Centre  -  Sessional</t>
  </si>
  <si>
    <t xml:space="preserve">1048 - P-Shed Extra Cleaning </t>
  </si>
  <si>
    <t>2647 - Kindergarten - 3 yr old -3.5 hr sesson - Jul to Dec</t>
  </si>
  <si>
    <t>2121 - LL Corp Family 12 Mth Renew</t>
  </si>
  <si>
    <t>2522 - Build Stat - POPE - 10000 to 15000 people</t>
  </si>
  <si>
    <t>2601 - Parks Hall Hire Income</t>
  </si>
  <si>
    <t>5535 - Meal Provision &amp; Distribution Service</t>
  </si>
  <si>
    <t>0891 - WW Corp M/Ship Adult Direct Debit</t>
  </si>
  <si>
    <t>1093 - BAC Aqua Aerobics Adult</t>
  </si>
  <si>
    <t>0531 - Elcho Park Golf Course Memberships</t>
  </si>
  <si>
    <t>1965 - Fire Prevention Penalty Notice</t>
  </si>
  <si>
    <t>1188 - SD Champ Cards - Gym</t>
  </si>
  <si>
    <t>2719 - Seasonal Hire Winter- Community 1 Oval- Community Rate</t>
  </si>
  <si>
    <t>1035 - LL Active Adult Monthly Debit</t>
  </si>
  <si>
    <t>5440 - Community Child Health</t>
  </si>
  <si>
    <t>1481 - BASC Active Adults 3 months</t>
  </si>
  <si>
    <t>5550 - Home Care Packages</t>
  </si>
  <si>
    <t>0044 - Subd Road Opening Permit</t>
  </si>
  <si>
    <t>5530 - Home Modifications Total</t>
  </si>
  <si>
    <t>1633 - Build Permit - Regd Build - Any Fence &gt;$20k refer to alts &amp; adds</t>
  </si>
  <si>
    <t>1754 - LL Pool Parties - Inflatable per hour</t>
  </si>
  <si>
    <t>2854 - 3D Body Composition Testing - Member price per scan</t>
  </si>
  <si>
    <t>1263 - Re-alignment or Consolidation</t>
  </si>
  <si>
    <t>2951 - Domestic Animal Business - quality systems (50% of base fee)</t>
  </si>
  <si>
    <t>1355 - Diving Pool Per Hr</t>
  </si>
  <si>
    <t>1999 - LTS - Squad</t>
  </si>
  <si>
    <t>6620 - Indoor Activity Centres Total</t>
  </si>
  <si>
    <t>2973 - Respite - Medium</t>
  </si>
  <si>
    <t>1518 - BASC Casual Basketball</t>
  </si>
  <si>
    <t>2132 - Leopold Long Day Care - Daily Rate</t>
  </si>
  <si>
    <t>1055 - LL Learn to Swim - Squad</t>
  </si>
  <si>
    <t>5785 - Community &amp; Recreation Total</t>
  </si>
  <si>
    <t>2816 - Respite Care over 18</t>
  </si>
  <si>
    <t xml:space="preserve">2833 - Club/School Half Day Carnival </t>
  </si>
  <si>
    <t>1021 - Pensioner Desexed and M/Chipped Cat</t>
  </si>
  <si>
    <t>1003 - Swim Programs</t>
  </si>
  <si>
    <t>R55250 - Personal Care PYP</t>
  </si>
  <si>
    <t>3730 - South Zone Total</t>
  </si>
  <si>
    <t>0246 - Building Lodgement Fees</t>
  </si>
  <si>
    <t>2707 - Casual Hire Summer- Athletics- Commercial Rate</t>
  </si>
  <si>
    <t xml:space="preserve">2569 - Boorai - Long Day Care - Weekly </t>
  </si>
  <si>
    <t>0773 - LL Aerobics Concession</t>
  </si>
  <si>
    <t>1807 - BASC Swim Family</t>
  </si>
  <si>
    <t>1121 - WW Group Adult Swim</t>
  </si>
  <si>
    <t>0793 - LL Swim Concession</t>
  </si>
  <si>
    <t>2419 - Development Buildings &amp; Works up to $100,000</t>
  </si>
  <si>
    <t>1886 - Lara Season Ticket (conc) Dec</t>
  </si>
  <si>
    <t>2361 - Arena - Public Holiday Rates - Box Office Attendant</t>
  </si>
  <si>
    <t>R44247 - Planning Certificate Total</t>
  </si>
  <si>
    <t>0468 - P-Shed Corp Rate Music 1</t>
  </si>
  <si>
    <t>Total</t>
  </si>
  <si>
    <t>2250 - Leopold Holiday Program</t>
  </si>
  <si>
    <t>2350 - Arena - Labour Crew - Safety Officer</t>
  </si>
  <si>
    <t>0886 - WW Con/Offpeak Adult M/Ship Mthly Debit Join Fee</t>
  </si>
  <si>
    <t>1089 - WW Fam Monthly Debit x 2 students</t>
  </si>
  <si>
    <t>R54100 - Family Services Manager</t>
  </si>
  <si>
    <t>5000 - Community Life</t>
  </si>
  <si>
    <t>0259 - Transfer of Registration-Food</t>
  </si>
  <si>
    <t>0437 - P-Shed Comm Rate Music 2</t>
  </si>
  <si>
    <t>4420 - Statutory Planning Total</t>
  </si>
  <si>
    <t>1671 - Build - Consultancy services - Building Surveyor (per hr)</t>
  </si>
  <si>
    <t>1788 - Kardinia Waterslide per hour</t>
  </si>
  <si>
    <t>0821 - Splashdown Memberships Term</t>
  </si>
  <si>
    <t>R64716 - BASC Learn to Swim</t>
  </si>
  <si>
    <t>1650 - Build Permit - Own build - relocation of dwelling (inc alts &amp; adds) - up to $10k</t>
  </si>
  <si>
    <t>3640 - Program Delivery</t>
  </si>
  <si>
    <t>1084 - WW Adult Renew 12 months</t>
  </si>
  <si>
    <t>0440 - P-Shed Comm Rate Kitchen</t>
  </si>
  <si>
    <t>0544 - Balyang Concession Membership - 12 months</t>
  </si>
  <si>
    <t>2743 - Seasonal Hire Winter- Community 3 Pitch- Community Rate</t>
  </si>
  <si>
    <t>0088 - Up to 50m2 Bluestone Pitcher</t>
  </si>
  <si>
    <t>2406 - VicSmart Subdivision</t>
  </si>
  <si>
    <t>0309 - NWM M/Ship Senior/Student/Concession</t>
  </si>
  <si>
    <t>1443 - BASC Gymnastics 1 hr</t>
  </si>
  <si>
    <t>2556 - CLTC Synthetic Pitch Non-Affiliate 1/3 Hire After 4pm</t>
  </si>
  <si>
    <t>2684 - Casual Hire Winter- Community 3 Pitch- Community Rate</t>
  </si>
  <si>
    <t>R55255 - Respite Care PYP</t>
  </si>
  <si>
    <t>1798 - SD Swim Adult with Child under 5 yrs</t>
  </si>
  <si>
    <t>1259 - Amend a Permit - change statement or conditions</t>
  </si>
  <si>
    <t>2966 - Program for Young People - General Care - High</t>
  </si>
  <si>
    <t>0741 - LL Corp M/Ship Adult weekly</t>
  </si>
  <si>
    <t>1176 - SD Active Adults Monthly Debit</t>
  </si>
  <si>
    <t>1267 - Create, Vary or Remove Easement</t>
  </si>
  <si>
    <t>2908 - BCP1 Bedroom Cabin w ensuite 1,2,3,4 Peak - 2 Adults</t>
  </si>
  <si>
    <t>R55250 - Personal Care PYP Total</t>
  </si>
  <si>
    <t>2158 - SD Corporate Family Monthly Debit x 3 students</t>
  </si>
  <si>
    <t>1166 - SD Con/Offpeak Renew 12 months</t>
  </si>
  <si>
    <t>1801 - SD Pool Party - Catered Party</t>
  </si>
  <si>
    <t>1593 - Build Permits - Regd Build - Class 2 to Class 9 - $800,001 - $1,000,000</t>
  </si>
  <si>
    <t>1525 - Build - Alimaks, chutes, fixed crane base max deposit</t>
  </si>
  <si>
    <t>2588 - Whittington Short Day Program</t>
  </si>
  <si>
    <t>1553 - Build Permit Own Build - Dwellings &amp; Multi Unit Develop - $350,001 - $400,000</t>
  </si>
  <si>
    <t>1061 - P-Shed Tech on Call hr (min 3hrs)</t>
  </si>
  <si>
    <t>0976 - Childrens Birthday Parties - 1</t>
  </si>
  <si>
    <t>2339 - Arena - Board Room/Meeting Room - Private/Commercial per day - inc projector</t>
  </si>
  <si>
    <t>2694 - Casual Hire Summer- Criterium Track- Community Rate</t>
  </si>
  <si>
    <t>2647 - Leopold Community Hub Hourly Rate - First Floor</t>
  </si>
  <si>
    <t>0858 - SD Swim/Sauna/Spa Concession</t>
  </si>
  <si>
    <t>0551 - Kardinia Pool</t>
  </si>
  <si>
    <t>1382 - Intial Registration Food Premises- base rate plus 50%</t>
  </si>
  <si>
    <t>R57955 - Food Services Total</t>
  </si>
  <si>
    <t>0432 - P-Shed Comm Rate Auditorium Rehearsal</t>
  </si>
  <si>
    <t>5525 - Program for Younger People Total</t>
  </si>
  <si>
    <t>2347 - Arena - Auditorium Hire - Commercial Use per day</t>
  </si>
  <si>
    <t>0714 - Arena Venue Hire</t>
  </si>
  <si>
    <t>2463 - Lara Hall Hourly Rate</t>
  </si>
  <si>
    <t>R44610 - Public Health &amp; Wellbeing Infringements Total</t>
  </si>
  <si>
    <t>2863 - SD Active Adults GOLD - 12 months</t>
  </si>
  <si>
    <t>R63101 - Botanic Gardens</t>
  </si>
  <si>
    <t>1795 - Schools - Instructor Fee</t>
  </si>
  <si>
    <t>0083 - Up to 50m2 Concrete Path - 75mm</t>
  </si>
  <si>
    <t>1041 - LL Gym Adult x 10</t>
  </si>
  <si>
    <t>R64710 - BASC Gym &amp; Aerobics Total</t>
  </si>
  <si>
    <t>R44506 - Road Occupation</t>
  </si>
  <si>
    <t>0177 - Dev Cont Town Planning Permit Fees</t>
  </si>
  <si>
    <t>0041 - Subd Building Site Access Permit</t>
  </si>
  <si>
    <t>2507 - Occasional Care half hour</t>
  </si>
  <si>
    <t>R57267 - Com Buses Total</t>
  </si>
  <si>
    <t>1020 - Desexed and M/Chipped Cat</t>
  </si>
  <si>
    <t>2640 - Kindergarten - 3 yr old -7.5 hr session July to Dec</t>
  </si>
  <si>
    <t>0713 - Arena Major Events</t>
  </si>
  <si>
    <t xml:space="preserve">1311 - P-Shed Chair Set Up </t>
  </si>
  <si>
    <t>0933 - WW Aqua Aerobics Adult</t>
  </si>
  <si>
    <t>0082 - Up to 50m2 Asphalt path</t>
  </si>
  <si>
    <t>0163 - Pres Waste Seaweed</t>
  </si>
  <si>
    <t>0342 - Drysdale Childcare Centre  -  Full Timers</t>
  </si>
  <si>
    <t>1113 - WW Adult after Entry Swim/Sauna/Spa</t>
  </si>
  <si>
    <t>0970 - Additional 1/2 hour</t>
  </si>
  <si>
    <t>R54310 - City Learning &amp; Care Ariston</t>
  </si>
  <si>
    <t>0722 - Arena Café</t>
  </si>
  <si>
    <t>0753 - LL Gym Concession</t>
  </si>
  <si>
    <t>R55803 - CACP Agencies</t>
  </si>
  <si>
    <t>2352 - Arena - Labour Crew - FOH Supervisor</t>
  </si>
  <si>
    <t>1065 - SD Club 25 Metre Lane Hire</t>
  </si>
  <si>
    <t>5410 - Family Services Admin.</t>
  </si>
  <si>
    <t>2644 - Kindergarten 3 yr old - 6 hr session - Jan to Jun</t>
  </si>
  <si>
    <t>2561 - BVAC Belmont Market Online Booking Indoor Stall</t>
  </si>
  <si>
    <t>2343 - Arena - Annex Hire - Community Group</t>
  </si>
  <si>
    <t>1997 - Listing Fee</t>
  </si>
  <si>
    <t>0786 - LL Aqua Aerobics Concession</t>
  </si>
  <si>
    <t>R38120 - Recycling Service Total</t>
  </si>
  <si>
    <t>1320 - P-Shed Advertising Fee</t>
  </si>
  <si>
    <t>0792 - LL Swim Adult</t>
  </si>
  <si>
    <t>R66201 - Corio Leisuretime Centre Total</t>
  </si>
  <si>
    <t>2954 - Registration Fee - Swimming Pool Regulation</t>
  </si>
  <si>
    <t>1322 - P-Shed Security Loading Fee</t>
  </si>
  <si>
    <t>1261 - Closed Planning Files</t>
  </si>
  <si>
    <t>0108 - Green Waste Service</t>
  </si>
  <si>
    <t>1759 - LL Swim Family (Spectator) with Child aged 5 - 18 yrs</t>
  </si>
  <si>
    <t>2956 - Lodgement Fee - Compliant - Swimming Pool Regulation</t>
  </si>
  <si>
    <t>1380 - Health Class 3 Char/NFP - 25% base  rate</t>
  </si>
  <si>
    <t>0442 - P-Shed Comm Rate All Areas Hourly</t>
  </si>
  <si>
    <t xml:space="preserve">2333 - Arena - Function Room - Community Groups per day </t>
  </si>
  <si>
    <t>2413 - Residential Development - Single Dwelling up to $10,000</t>
  </si>
  <si>
    <t>0338 - Corio Childcare Centre  -  Full Timers</t>
  </si>
  <si>
    <t>R44246 - Information Requests</t>
  </si>
  <si>
    <t>1174 - SD Corp Family Monthly Debit x 1 student</t>
  </si>
  <si>
    <t>1268 - Certification Fee - Procedural Plan</t>
  </si>
  <si>
    <t>2460 - Geelong West Town Hall Hourly Rate - Main Hall Weekend</t>
  </si>
  <si>
    <t>2847 - 3D Body Composition Testing - Non Member price per scan</t>
  </si>
  <si>
    <t xml:space="preserve">D </t>
  </si>
  <si>
    <t>1265 - Removal of Restriction (greater than 2 years)</t>
  </si>
  <si>
    <t>1002 - Pensioner Obedience Trained Dog</t>
  </si>
  <si>
    <t>1840 - Additional inspection fee</t>
  </si>
  <si>
    <t>1603 - Build Permits - Own Build - Class 2 to Class 9 - $600,001 - $800,000</t>
  </si>
  <si>
    <t>R55351 - Meal Provision &amp; Distribution Service Total</t>
  </si>
  <si>
    <t>R64107 - Balyang Par 3 Golf Crse</t>
  </si>
  <si>
    <t>0599 - Lara Swim School Carnival (6hr period)</t>
  </si>
  <si>
    <t>R36470 - Geelong Saleyards</t>
  </si>
  <si>
    <t>2931 - BCP 2 Bedroom Cabin w ensuite (6) Off Peak Nightly - Family</t>
  </si>
  <si>
    <t>R64315 - LL-Aquatics Total</t>
  </si>
  <si>
    <t>1199 - SD Squad</t>
  </si>
  <si>
    <t>1517 - BASC Basketball training 1/2 hr</t>
  </si>
  <si>
    <t>2877 - Parks Hall Hourly Rate - Whole Venue</t>
  </si>
  <si>
    <t>1586 - Build Permits - Regd Build - Class 2 to Class 9 - $50,001 - $100,000</t>
  </si>
  <si>
    <t>2405 - Certificate of Compliance</t>
  </si>
  <si>
    <t>R44416 - Wesley Car Park</t>
  </si>
  <si>
    <t>R64405 - SD-M/ship-Direct Debit</t>
  </si>
  <si>
    <t>1546 - Build Permit Regd Build - Dwellings &amp; Multi Unit Develop - $600,001 - $800,000</t>
  </si>
  <si>
    <t>1624 - Build Permit - Regd Build - Masts/Antennas, Retaining Walls - Up to $10,000</t>
  </si>
  <si>
    <t>1734 - Mobile Business Parking Permit</t>
  </si>
  <si>
    <t>0257 - Pros/CL Alfresco Occupancy Fee (CAA)</t>
  </si>
  <si>
    <t>0826 - SD Gym Adult</t>
  </si>
  <si>
    <t>0807 - SD Adult M/Ship Monthly Debit Joining Fee</t>
  </si>
  <si>
    <t>2475 - Kindergarten - 3 yr old - 7.5 hr session - Jul to Dec</t>
  </si>
  <si>
    <t>1189 - SD Aerobics Adult x 10</t>
  </si>
  <si>
    <t>6000 - Planning, Design &amp; Development</t>
  </si>
  <si>
    <t>1894 - Build- Stat - Application for council assessment - Technical Officers</t>
  </si>
  <si>
    <t>0185 - Labour/Veh Charge-Impound Livestock</t>
  </si>
  <si>
    <t>1125 - WW Squad</t>
  </si>
  <si>
    <t>1381 - Food Vending Machines</t>
  </si>
  <si>
    <t>2616 - CACP - Home Care</t>
  </si>
  <si>
    <t>R66201 - Corio Leisuretime Centre</t>
  </si>
  <si>
    <t>1606 - Build Permits - Regd Builder - Reclad/re-roof/restump - Up to $5,000</t>
  </si>
  <si>
    <t>2594 - Re-Issue Certificate/Document</t>
  </si>
  <si>
    <t>1418 - LL Squad Fees</t>
  </si>
  <si>
    <t>2418 - Residential Development - Single Dwelling - $2,000,001 - $5,000,000</t>
  </si>
  <si>
    <t>1451 - BASC Concession Aerobics 10 visits</t>
  </si>
  <si>
    <t>1647 - Build Permit - Regd build - relocation of dwelling (inc alts &amp; adds) - $50k - $100k</t>
  </si>
  <si>
    <t>2578 - Cobbin Farm Hourly Rate - Whole Venue Weekend</t>
  </si>
  <si>
    <t>0968 - Wedding Photos 1/2 hour</t>
  </si>
  <si>
    <t>R36906 - Vehicle Crossing Permits</t>
  </si>
  <si>
    <t>R64310 - LL-Gym &amp; Aerobics</t>
  </si>
  <si>
    <t>2240 - Microchipped Dog (pre 2013)</t>
  </si>
  <si>
    <t>2431 - Amended Development Permit $100,001 - $1,000,000</t>
  </si>
  <si>
    <t xml:space="preserve">2849 - Virtual Classes plus Free Swim Concession </t>
  </si>
  <si>
    <t>1803 - SD Party Deposit</t>
  </si>
  <si>
    <t>2680 - Casual Hire Winter - Community 2 Pitch - Community Rate</t>
  </si>
  <si>
    <t>0943 - WW Swim School</t>
  </si>
  <si>
    <t>1395 - infringements- 0.5 penalty unit</t>
  </si>
  <si>
    <t>1922 - Build - Street Occupation Permit fee</t>
  </si>
  <si>
    <t>1325 - P-Shed Ticket Set Up Fee</t>
  </si>
  <si>
    <t>0583 - Kardinia Pool Hire 50 m Lane Hire (per hr)+entry fee</t>
  </si>
  <si>
    <t>2495 - Occasional Care - 1 hr session - Jan to Jun</t>
  </si>
  <si>
    <t>0146 - Drys Waste Utilities Vans Single Axle trailers</t>
  </si>
  <si>
    <t>R64603 - Arena Cafe</t>
  </si>
  <si>
    <t>R64517 - WW-Schools Swim</t>
  </si>
  <si>
    <t>1469 - BASC Family Debit x 2 students</t>
  </si>
  <si>
    <t>2716 - Newcomb Hall Venue Hire</t>
  </si>
  <si>
    <t>R37230 - Fire Prevention Unit</t>
  </si>
  <si>
    <t>0066 - Reinstatement Income</t>
  </si>
  <si>
    <t>R54954 - Norlane ICC Occasional Care</t>
  </si>
  <si>
    <t>2666 - Casual Hire Summer - Community 2 Oval - Community Rate</t>
  </si>
  <si>
    <t>1389 - Microchip Sales</t>
  </si>
  <si>
    <t>0333 - Activities and Program Fees - Exempt GST</t>
  </si>
  <si>
    <t>1066 - P-Shed Tea Coffee Bisc. per head</t>
  </si>
  <si>
    <t>R54364 - Thompson Kinder Total</t>
  </si>
  <si>
    <t>0435 - P-Shed Comm Rate Studio</t>
  </si>
  <si>
    <t>0945 - WW Swim Concession x 25</t>
  </si>
  <si>
    <t>R54383 - Whittington Kindergarten</t>
  </si>
  <si>
    <t>8000 - Economy, Investment &amp; Attraction</t>
  </si>
  <si>
    <t>1074 - BAC Con/Offpeak Adult M/Ship Mthly Debit Join Fee</t>
  </si>
  <si>
    <t>1101 - BAC Swim Concession</t>
  </si>
  <si>
    <t>1288 - BVAC Sunday Market Outdoor Stall</t>
  </si>
  <si>
    <t>5490 - Integrated Children Centres Total</t>
  </si>
  <si>
    <t>1677 - Build - Stat - Council Comments (built without consent/report)</t>
  </si>
  <si>
    <t>1040 - User Fees</t>
  </si>
  <si>
    <t>0155 - Pres Waste Animal Carcass (single )</t>
  </si>
  <si>
    <t>1751 - LL Corp Fam M/Ship Family Payroll + 1 student</t>
  </si>
  <si>
    <t>2723 - Seasonal Hire Summer- Community 1 Oval- Commercial Rate</t>
  </si>
  <si>
    <t>0458 - P-Shed Comm Rate Auditorium Week</t>
  </si>
  <si>
    <t>2368 - Arena - Contractors - Trades - Rigger, electrician, plumber, etc</t>
  </si>
  <si>
    <t>2216 - Single Axle Caged Trailer</t>
  </si>
  <si>
    <t>1062 - Casual Parking</t>
  </si>
  <si>
    <t>1552 - Build Permit Own Build - Dwellings &amp; Multi Unit Develop - $250,001 - $350,000</t>
  </si>
  <si>
    <t>2855 - 3D Body Composition Testing - Non Member price per scan</t>
  </si>
  <si>
    <t>R55225 - Personal Care CHSP</t>
  </si>
  <si>
    <t>1896 - Build - Stat - Application for council assessment - Building surveyor</t>
  </si>
  <si>
    <t>R64701 - BASC Admin Total</t>
  </si>
  <si>
    <t>1945 - NWM Auction and Multifunction Room - Hourly Rate</t>
  </si>
  <si>
    <t>2762 - Seasonal Hire Summer- BMX- Commercial Rate</t>
  </si>
  <si>
    <t>2105 - Greenvilee Hire Income</t>
  </si>
  <si>
    <t>2826 - Program for Young People - General Care - Hardship Fee Rate</t>
  </si>
  <si>
    <t>6110 - Environment &amp; Natural Resources Admin Total</t>
  </si>
  <si>
    <t>0020 - Property Asset Leasing</t>
  </si>
  <si>
    <t>2734 - Seasonal Hire Summer- Community 1 Pitch- Commercial Rate</t>
  </si>
  <si>
    <t>1554 - Build Permit Own Build - Dwellings &amp; Multi Unit Develop - $400,001 - $500,000</t>
  </si>
  <si>
    <t>0901 - WW Gym Concession</t>
  </si>
  <si>
    <t>R64140 - Kardinia Pool Total</t>
  </si>
  <si>
    <t>2546 - CLTC Synthetic Pitch Casual Hire Half Pitch before 4pm</t>
  </si>
  <si>
    <t>1889 - Cafe Income Exempt GST</t>
  </si>
  <si>
    <t>2494 - Occasional Care - 1 hr session - Jul to Dec</t>
  </si>
  <si>
    <t>2604 - Parks Hall Hourly Rate - Parkview Room</t>
  </si>
  <si>
    <t>0449 - P-Shed Comm Rate Music 123 Daily (each room)</t>
  </si>
  <si>
    <t>2765 - Seasonal Hire Summer- Athletics- Community Rate</t>
  </si>
  <si>
    <t>0684 - CLTC MP Room After 5pm</t>
  </si>
  <si>
    <t>2373 - Arena - Services - Waste Disposal - per skip - recycle &amp; garbage</t>
  </si>
  <si>
    <t>2595 - Domestic Animal Business Reg (5 or less animals)</t>
  </si>
  <si>
    <t>2750 - Seasonal Hire Summer- Court- Commercial Rate</t>
  </si>
  <si>
    <t>0932 - WW Swim/Sauna/Spa Concession</t>
  </si>
  <si>
    <t>R37313 - SZ Private Works Total</t>
  </si>
  <si>
    <t>2492 - Occasional Care - 3 hr session - Jul to Dec</t>
  </si>
  <si>
    <t>2364 - Arena - Contractors - Security</t>
  </si>
  <si>
    <t>1707 - Build - Copy plans/documents older than 10yrs (domestic) min. (up to 3 permits)</t>
  </si>
  <si>
    <t>0071 - Up to 10m2 Concrete Path - 75mm</t>
  </si>
  <si>
    <t>R54364 - Thompson Kinder</t>
  </si>
  <si>
    <t>2562 - Second Extension of Time</t>
  </si>
  <si>
    <t>R54954 - Norlane ICC Occasional Care Total</t>
  </si>
  <si>
    <t>0672 - CLTC B/Ball After 5pm</t>
  </si>
  <si>
    <t>0119 - Waste Car tyres up to 1M diameter each</t>
  </si>
  <si>
    <t>2641 - Newcomb Hall Hourly Rate - Main Hall</t>
  </si>
  <si>
    <t>0811 - SD Fam M/Ship Monthly</t>
  </si>
  <si>
    <t>2700 - Casual Hire Winter- Velodrome- Community Rate</t>
  </si>
  <si>
    <t xml:space="preserve">1780 - Lara Swim Locker (Deposit) </t>
  </si>
  <si>
    <t>1093 - WW Corp M/Ship Family Payroll + 1 student</t>
  </si>
  <si>
    <t>0464 - P-Shed Corp Rate Auditorium Rehearsal</t>
  </si>
  <si>
    <t>2922 - BCP1 Bedroom Cabin wo ensuite 5 Off Peak Nightly - Family</t>
  </si>
  <si>
    <t>0107 - Other Recycling service</t>
  </si>
  <si>
    <t>2767 - Seasonal Hire Winter- Athletics- Community Rate</t>
  </si>
  <si>
    <t>0110 - 1 bin weekly</t>
  </si>
  <si>
    <t>2880 - ACECH Community Space 1</t>
  </si>
  <si>
    <t>1010 - SD Unlimited Ticket Waterslide</t>
  </si>
  <si>
    <t>R64501 - WW Admin. Total</t>
  </si>
  <si>
    <t>R44419 - Street Parking General Total</t>
  </si>
  <si>
    <t>1528 - Build - Gantry min deposit</t>
  </si>
  <si>
    <t>2942 - BCP 1 Bedroom Villa w ensuite (9) Peak Weekly - 2 Adults</t>
  </si>
  <si>
    <t>2344 - Arena - Annex Hire - Commercial Use - per day</t>
  </si>
  <si>
    <t>1220 - SD Squad Casual Non Member</t>
  </si>
  <si>
    <t>2504 - Creche 25 visit pass 30 mins (Member)</t>
  </si>
  <si>
    <t>4420 - Statutory Planning</t>
  </si>
  <si>
    <t>2226 - Build - Info - Sec G - Swimming Pool Barriers Inspection &amp; Report</t>
  </si>
  <si>
    <t>R73303 - Carousel Ops Total</t>
  </si>
  <si>
    <t>1108 - WW Fitness Assessment</t>
  </si>
  <si>
    <t>5520 - Comm Home Support Program</t>
  </si>
  <si>
    <t>R36902 - Building Site Access Total</t>
  </si>
  <si>
    <t>2478 - Kindergarten - 3 yr old - 6 hr session - Jan to Jun</t>
  </si>
  <si>
    <t>0740 - LL Con/Offpeak Adult M/Ship Monthly</t>
  </si>
  <si>
    <t>2124 - Rental Income</t>
  </si>
  <si>
    <t>1821 - Cat at large</t>
  </si>
  <si>
    <t>2281 - Webstar Learn to Swim x 2 Classes</t>
  </si>
  <si>
    <t>0869 - SD Swim School</t>
  </si>
  <si>
    <t>1972 - Build - Regd Build - Garage/Carport/Shed/Verandah/Pergola &gt;20m2 - Up to $5,000</t>
  </si>
  <si>
    <t>R54371 - Purnell Road Child &amp; Family Centre Administration Total</t>
  </si>
  <si>
    <t>0857 - SD Swim/Sauna/Spa Adult</t>
  </si>
  <si>
    <t>2456 - Cobradah House Hourly Rate</t>
  </si>
  <si>
    <t>1216 - LL Club 25 Metre Lane Hire</t>
  </si>
  <si>
    <t>1607 - Build Permits - Regd Builder - Reclad/re-roof/restump - $5,001 - $10,000</t>
  </si>
  <si>
    <t>2320 - Mayor &amp; Councillor Total</t>
  </si>
  <si>
    <t>1074 - Roadside Trading Permit</t>
  </si>
  <si>
    <t>2117 - Street Occupation per day (no building permit)</t>
  </si>
  <si>
    <t>0887 - WW Con/Offpeak Adult M/Ship Monthly</t>
  </si>
  <si>
    <t>0443 - P-Shed Comm Rate All Areas Daily</t>
  </si>
  <si>
    <t>R44603 - Food Act</t>
  </si>
  <si>
    <t>1597 - Build Permits - Own Build - Class 2 to Class 9 - $50,001 - $100,000</t>
  </si>
  <si>
    <t>1031 - BASC OSHC</t>
  </si>
  <si>
    <t>2576 - Minor Administrative Changes</t>
  </si>
  <si>
    <t>2130 - Property &amp; Revenue Total</t>
  </si>
  <si>
    <t>R57261 - Cobradah Hse</t>
  </si>
  <si>
    <t>2348 - Arena - Venue Bump In/Out Day - Events</t>
  </si>
  <si>
    <t>0284 - Al Fresco Transfer Fee</t>
  </si>
  <si>
    <t>0466 - P-Shed Corp Rate Multi Purpose</t>
  </si>
  <si>
    <t>R54952 - Norlane ICC Kindergarten</t>
  </si>
  <si>
    <t>2810 - Annual Agreement</t>
  </si>
  <si>
    <t>0278 - Health Temp Prem (High Risk)</t>
  </si>
  <si>
    <t>0335 - Belmont Childcare Centre  -  Daily Rate</t>
  </si>
  <si>
    <t>0074 - Up to 10m2 Concrete Kerb</t>
  </si>
  <si>
    <t xml:space="preserve">1484 - BASC Out School Hrs Full </t>
  </si>
  <si>
    <t>0318 - NWM Gen Adm Concession</t>
  </si>
  <si>
    <t xml:space="preserve">1378 - Active Adult Joining Fee </t>
  </si>
  <si>
    <t>1374 - Kardinia Swim Locker (Deposit $1.00)</t>
  </si>
  <si>
    <t xml:space="preserve">2868 - BASC Active Adult GOLD Monthly Debit </t>
  </si>
  <si>
    <t>R44413 - Western Beach Car Park</t>
  </si>
  <si>
    <t>0697 - B.V.A.C. Activity Fees</t>
  </si>
  <si>
    <t>1656 - Build Permit - Regd Build - Demolition/Removal - Domestic - Up to $20k</t>
  </si>
  <si>
    <t>2446 - Centenary Hall Hourly Rate - Whole Venue Weekday</t>
  </si>
  <si>
    <t>R54373 - Purnell Road CFC Kindergarten Total</t>
  </si>
  <si>
    <t>1008 - SD Single Waterslide</t>
  </si>
  <si>
    <t>2772 - Seasonal Hire Winter- Bowls- Commercial Rate</t>
  </si>
  <si>
    <t>2811 - Annual Agreement - Friends</t>
  </si>
  <si>
    <t>2477 - Kindergarten - 3 yr old - 6 hr session - Jul to Dec</t>
  </si>
  <si>
    <t>1550 - Build Permit Own Build - Dwellings &amp; Multi Unit Develop - Up to $150,000</t>
  </si>
  <si>
    <t>2325 - Arena - Annex Hire - Casual Shoot Around per person</t>
  </si>
  <si>
    <t>1532 - Build - Footpath Occup max Deposit</t>
  </si>
  <si>
    <t>1081 - BAC Corp M/Ship Family yearly</t>
  </si>
  <si>
    <t>R54373 - Purnell Road CFC Kindergarten</t>
  </si>
  <si>
    <t>R38135 - North Geelong Transfer Station</t>
  </si>
  <si>
    <t>1583 - Build Permits - Own Build - Alterations &amp; Additions - &gt;$800,000 - (P.O.A)</t>
  </si>
  <si>
    <t>0173 - Misc. Approvals and Permits - exempt gst</t>
  </si>
  <si>
    <t>2943 - BCP 1 Bedroom Villa w ensuite (9) Off Peak Nightly - 2 Adults</t>
  </si>
  <si>
    <t>2618 - Ariston House - Playgroup Rental</t>
  </si>
  <si>
    <t>0751 - Leisurelink Gym and Aerobics</t>
  </si>
  <si>
    <t>1044 - Parking Fine</t>
  </si>
  <si>
    <t>2790 - Childrens Program</t>
  </si>
  <si>
    <t>1519 - Build - Hoarding &amp; scaffold over gantry permit fee</t>
  </si>
  <si>
    <t>1074 - LL Squad Casual Member</t>
  </si>
  <si>
    <t>2424 - Development Buildings &amp; Works  $50,000,001 - $9,999,999,999</t>
  </si>
  <si>
    <t>2737 - Seasonal Hire Summer- Community 2 Pitch- Community Rate</t>
  </si>
  <si>
    <t>2878 - Queens Park Junior 12 Month Membership</t>
  </si>
  <si>
    <t>2842 - 3D Body Composition Testing - Member price per scan</t>
  </si>
  <si>
    <t>R44604 - Health Act</t>
  </si>
  <si>
    <t>0856 - Splashdown Aquatics</t>
  </si>
  <si>
    <t>2279 - Webstar Learn to Swim</t>
  </si>
  <si>
    <t>0980 - Child</t>
  </si>
  <si>
    <t>0316 - NWM General Admission</t>
  </si>
  <si>
    <t>2846 - 3D Body Composition Testing - Member price per scan</t>
  </si>
  <si>
    <t>R64105 - Queens Pk Golf Course Total</t>
  </si>
  <si>
    <t>1414 - LL Group Adult Swim</t>
  </si>
  <si>
    <t>R44501 - Permits &amp; Inspections Total</t>
  </si>
  <si>
    <t>R23201 - Governance - Administration Total</t>
  </si>
  <si>
    <t>0480 - P-Shed Corp Rate Music 123 Daily (each room)</t>
  </si>
  <si>
    <t>2632 - Cobbin Farm Hourly Rate - Homestead Weekday</t>
  </si>
  <si>
    <t>2377 - Arena - Services - Linen - table cloths each</t>
  </si>
  <si>
    <t>2204 - Infringements - 3 penalty units</t>
  </si>
  <si>
    <t>2778 - Home Care - Medium</t>
  </si>
  <si>
    <t>0877 - Waterworld Memberships Direct Debit</t>
  </si>
  <si>
    <t>1822 - Dog at large night time</t>
  </si>
  <si>
    <t>2139 - Food Act - Fast Track Inspection Fee</t>
  </si>
  <si>
    <t>2486 - Kindergarten - 4 yr old - Total</t>
  </si>
  <si>
    <t>R64716 - BASC Learn to Swim Total</t>
  </si>
  <si>
    <t>1536 - Build - Cranes/lifting device, concrete pumps/motorised plant fee (pr day each device)</t>
  </si>
  <si>
    <t>2586 - Ariston Short Day Program</t>
  </si>
  <si>
    <t>R64102 - LS Training &amp; Development</t>
  </si>
  <si>
    <t>2921 - BCP1 Bedroom Cabin wo ensuite 5 Off Peak Weekly - 2 Adults</t>
  </si>
  <si>
    <t>R64604 - Arena Bar</t>
  </si>
  <si>
    <t>0114 - Waste Car Boot</t>
  </si>
  <si>
    <t>2930 - BCP 2 Bedroom Cabin w ensuite (6) Off Peak Weekly - 2 Adults</t>
  </si>
  <si>
    <t>R64520 - WW-Childcare Total</t>
  </si>
  <si>
    <t>R38120 - Recycling Service</t>
  </si>
  <si>
    <t>2544 - CLTC Synthetic Pitch Hire Affiliate Half Pitch before 4pm</t>
  </si>
  <si>
    <t>1478 - BASC Corporate Family Monthly Debit x 2 students</t>
  </si>
  <si>
    <t>2730 - Seasonal Hire Summer- Community 3 Oval- Commercial Rate</t>
  </si>
  <si>
    <t>R64315 - LL-Aquatics</t>
  </si>
  <si>
    <t>2814 - Weekdays - half day</t>
  </si>
  <si>
    <t>0752 - LL Gym Adult</t>
  </si>
  <si>
    <t>1068 - BAC Adult M/Ship Monthly Joining Fee</t>
  </si>
  <si>
    <t>2280 - Webstar Learn to Swim Concession</t>
  </si>
  <si>
    <t>2752 - Seasonal Hire Winter- Court- Commercial Rate</t>
  </si>
  <si>
    <t>0297 - Transfer of Registration-Health</t>
  </si>
  <si>
    <t>0100 - &gt; than 50m2 Bluestone Pitcher</t>
  </si>
  <si>
    <t>2520 - Build Stat - POPE - 3000 to 5000 people</t>
  </si>
  <si>
    <t xml:space="preserve">2792 - Kindergarten - 4 yr old total </t>
  </si>
  <si>
    <t>1065 - P-Shed Dirty Dishes (per item)</t>
  </si>
  <si>
    <t>1497 - BASC Replacement Card</t>
  </si>
  <si>
    <t>1274 - CLTC - V/Ball &amp; Soccer Casual before 5pm</t>
  </si>
  <si>
    <t>1737 - 1737 - Corio Leisuretime Centre Facility Hire</t>
  </si>
  <si>
    <t>1049 - M/Ship D/Debit Bank &amp; Credit Card Monthly Payments</t>
  </si>
  <si>
    <t>1626 - Build Permit - Regd Build - Masts/Antennas, Retaining Walls - &gt;$25,000 - refer to alts &amp; adds</t>
  </si>
  <si>
    <t>2784 - Personal / Respite CareAgency - Normal</t>
  </si>
  <si>
    <t>2515 - Build - Own Build - Garage/Carport/Shed/Verandah/Pergola &gt;20m2 - $5,000 - $10,000</t>
  </si>
  <si>
    <t>R36905 - Road Open Permits Total</t>
  </si>
  <si>
    <t>2771 - Seasonal Hire Winter- Bowls- Community Rate</t>
  </si>
  <si>
    <t>2133 - Leopold Long Day Care - Weekly Rate</t>
  </si>
  <si>
    <t>0156 - Pres Waste Animal Carcass (multiple)</t>
  </si>
  <si>
    <t>0822 - SD Adult M/Ship 3 months</t>
  </si>
  <si>
    <t>6460 - Arena</t>
  </si>
  <si>
    <t xml:space="preserve">2558 - CLTC Synthetic Pitch Social Competition 1/2 Pitch Team Fee Per Week </t>
  </si>
  <si>
    <t>R44410 - Parking Infringement Control</t>
  </si>
  <si>
    <t>1549 - Build Permit Regd Build - Dwellings &amp; Multi Unit Develop - &gt;$1,000,000 (P.O.A)</t>
  </si>
  <si>
    <t>1576 - Build Permits - Own Build - Alterations &amp; Additions - $100,001 - $150,000</t>
  </si>
  <si>
    <t>2912 - BCP1 Bedroom Cabin w ensuite 1,2,3,4 Off Peak Nightly - 2 Adults</t>
  </si>
  <si>
    <t>5430 - Centre Based Long Day Care</t>
  </si>
  <si>
    <t>2935 - BCP 2 Bedroom Villa w ensuite (7,8) Peak Nightly - Family</t>
  </si>
  <si>
    <t>2302 - Home Care Packages Brokerage Home Care</t>
  </si>
  <si>
    <t xml:space="preserve">2534 - Replacement swipe permit pass </t>
  </si>
  <si>
    <t>2598 - 3P capped parking fee</t>
  </si>
  <si>
    <t>4440 - Local Laws &amp; Traffic Total</t>
  </si>
  <si>
    <t>2955 - Information Search Fee - Swimming Pool Regulation</t>
  </si>
  <si>
    <t>2831 - Kardinia Carnival Hire, Olympic Pool</t>
  </si>
  <si>
    <t>1997 - Admin Fees</t>
  </si>
  <si>
    <t>0598 - Lara Swim School Carnival (3hr period)</t>
  </si>
  <si>
    <t>1730 - Private Works Income</t>
  </si>
  <si>
    <t>1323 - P-Shed Lost Key Fee</t>
  </si>
  <si>
    <t>1505 - BASC Stadium Hire Off Peak</t>
  </si>
  <si>
    <t>1080 - LL Membership Card Replacement</t>
  </si>
  <si>
    <t>2165 - WW Group Personal Training</t>
  </si>
  <si>
    <t>2570 - Boorai - Long Day Care - Daily</t>
  </si>
  <si>
    <t>2425 - Amended Residential Permit up to $10,000</t>
  </si>
  <si>
    <t>R44416 - Wesley Car Park Total</t>
  </si>
  <si>
    <t>1711 - Build - Copy plans/documents older than 10rs (commercial) min. (up to 3 permits)</t>
  </si>
  <si>
    <t>0460 - P-Shed Comm Rate Studio Daily Week</t>
  </si>
  <si>
    <t>2769 - Seasonal Hire Summer- Bowls- Community Rate</t>
  </si>
  <si>
    <t>R44502 - Statutory Total</t>
  </si>
  <si>
    <t>R64106 - Elcho Pk Glf Course</t>
  </si>
  <si>
    <t>1620 - Build Permits - Regd Build - Swimming Pools/Spas/Decks - &gt;$25,000 - refer to alts &amp; adds</t>
  </si>
  <si>
    <t>0357 - Activities and Program Fees - Exempt GST</t>
  </si>
  <si>
    <t>2602 - Parks Hall Hourly Rate - Main Hall</t>
  </si>
  <si>
    <t>1949 - NWM Strachan Room - Half Day Rate</t>
  </si>
  <si>
    <t>0453 - P-Shed Comm Rate Multi Purpose Weekend</t>
  </si>
  <si>
    <t>1577 - Build Permits - Own Build - Alterations &amp; Additions - $150,001 - $200,000</t>
  </si>
  <si>
    <t>2577 - Re-Issue Expired Permit</t>
  </si>
  <si>
    <t>2800 - &gt; 50m2 Aggregated Concrete Path - 125mm</t>
  </si>
  <si>
    <t>2118 - SD Corp Adult 12 mth Renew</t>
  </si>
  <si>
    <t>1475 - BASC Con/Off Peak Renew 12 mths</t>
  </si>
  <si>
    <t>1275 - CLTC - V/Ball &amp; Soccer Casual after 5pm</t>
  </si>
  <si>
    <t>0319 - NWM Gen Adm Child</t>
  </si>
  <si>
    <t>2896 - BCP Unpowered Site Peak Weekly - 2 Adults</t>
  </si>
  <si>
    <t>1014 - Park Permits - Lt Ryrie OSCP</t>
  </si>
  <si>
    <t>2329 - Arena - Auditorium Hire - School Tournaments - must be booked with Annex</t>
  </si>
  <si>
    <t>0742 - LL Corp M/Ship Adult yearly</t>
  </si>
  <si>
    <t>R64410 - SD-Gym &amp; Aerobics Total</t>
  </si>
  <si>
    <t>2901 - BCP Unpowered Off Site Peak Nightly - Family</t>
  </si>
  <si>
    <t>0806 - SD Adult M/Ship 12 months</t>
  </si>
  <si>
    <t>2527 - Occassional Care 3 hr</t>
  </si>
  <si>
    <t>1943 - NWM Auction and Multifunction Room - CoGG &amp; Community Group Rate</t>
  </si>
  <si>
    <t>R37360 - EZ Private Works Total</t>
  </si>
  <si>
    <t>0308 - NWM M/Ship Adult</t>
  </si>
  <si>
    <t>R64717 - BASC Schools Swim</t>
  </si>
  <si>
    <t>2236 - Corio Street - Permit Parking</t>
  </si>
  <si>
    <t>0977 - Childrens Birthday Parties - 2</t>
  </si>
  <si>
    <t>R57267 - Com Buses</t>
  </si>
  <si>
    <t>1574 - Build Permits - Own Build - Alterations &amp; Additions - $50,001 - $100,000</t>
  </si>
  <si>
    <t>0867 - SD Swim Concession</t>
  </si>
  <si>
    <t>1547 - Build Permit Regd Build - Dwellings &amp; Multi Unit Develop - $800,001 - $1,000,000</t>
  </si>
  <si>
    <t>R64405 - SD-M/ship-Direct Debit Total</t>
  </si>
  <si>
    <t>2215 - Metreage</t>
  </si>
  <si>
    <t>1379 - Health Class 2 Char/NFP  25% base rate</t>
  </si>
  <si>
    <t>0448 - P-Shed Comm Rate Studio Daily</t>
  </si>
  <si>
    <t>R54932 - Leopold ICC Kindergarten Total</t>
  </si>
  <si>
    <t>R54382 - Whittington LDC Total</t>
  </si>
  <si>
    <t>R54940 - Leopold ICC Administration</t>
  </si>
  <si>
    <t xml:space="preserve">1332 - P-Shed Badge Parts </t>
  </si>
  <si>
    <t>2706 - Casual Hire Summer- Athletics- Community Rate</t>
  </si>
  <si>
    <t>0286 - Food Premises Rating (B) Performance Fee</t>
  </si>
  <si>
    <t>1537 - Build - road/lane closures min deposit</t>
  </si>
  <si>
    <t>R64702 - BASC Gymnastics Total</t>
  </si>
  <si>
    <t>2635 - Long Day Care  - Session</t>
  </si>
  <si>
    <t>R64705 - BASC M/Ship Direct Debit Total</t>
  </si>
  <si>
    <t>1589 - Build Permits - Regd Build - Class 2 to Class 9 - $200,001 - $300,000</t>
  </si>
  <si>
    <t>0113 - Nth Glg Transfer Station</t>
  </si>
  <si>
    <t>R38135 - North Geelong Transfer Station Total</t>
  </si>
  <si>
    <t>0288 - Food Premises Rating (D) Performance Fee</t>
  </si>
  <si>
    <t>2886 - Leopold Community Hub Meeting Room</t>
  </si>
  <si>
    <t>2227 - Build - Info - Sec G - Swimming Pool Barrier Inspections</t>
  </si>
  <si>
    <t>0782 - Leisurelink Aquatics</t>
  </si>
  <si>
    <t>1035 - Queens Park M/ship Pensioner / Concession 12 months</t>
  </si>
  <si>
    <t>6000 - Planning, Design &amp; Development Total</t>
  </si>
  <si>
    <t>1126 - WW Squad Concession</t>
  </si>
  <si>
    <t>1081 - Bulk Rubbish Container-Accredited</t>
  </si>
  <si>
    <t>2890 - BCP Powered Site Peak Weekly - Family</t>
  </si>
  <si>
    <t>1663 - Build - Building Permit Levy (All Jobs) &gt;$10,000, 0.128% of cost of works</t>
  </si>
  <si>
    <t>2776 - Respite - High</t>
  </si>
  <si>
    <t>0739 - LL Con/Offpeak Adult M/Ship Mthly Debit Join Fee</t>
  </si>
  <si>
    <t>0799 - Learn to Swim</t>
  </si>
  <si>
    <t>2690 - Casual Hire Summer- Court- Community Rate</t>
  </si>
  <si>
    <t>1002 - Queens Park 9 Holes</t>
  </si>
  <si>
    <t>R64417 - SD-Schools Swim</t>
  </si>
  <si>
    <t>1781 - Kardinia Adult Spectator with Child 5 -18</t>
  </si>
  <si>
    <t>2749 - Seasonal Hire Summer- Court- Community Rate</t>
  </si>
  <si>
    <t>2952 - Bulk Rubbish Container  Accredited (monthly)</t>
  </si>
  <si>
    <t>1064 - P-Shed Incorrect pack up</t>
  </si>
  <si>
    <t>2490 - Occasional Care - 4 hr session - Jul to Dec</t>
  </si>
  <si>
    <t>R54940 - Leopold ICC Administration Total</t>
  </si>
  <si>
    <t>2162 - WW Corporate Family Payroll + 2 students</t>
  </si>
  <si>
    <t>R44422 - Corio Street Car Park Total</t>
  </si>
  <si>
    <t>R41335 - Planning Scheme Amendments Total</t>
  </si>
  <si>
    <t>2768 - Seasonal Hire Winter- Athletics- Commercial Rate</t>
  </si>
  <si>
    <t>2354 - Arena - Labour Crew - Box Office Attendant</t>
  </si>
  <si>
    <t>8110 - Central Geelong Revitalisation Total</t>
  </si>
  <si>
    <t>R54304 - City Learning &amp; Care Drysdale</t>
  </si>
  <si>
    <t>2457 - Geelong West Town Hall Hourly Rate - Supper Room Weekday</t>
  </si>
  <si>
    <t>2508 - Creche casual visit 30 mins (Member)</t>
  </si>
  <si>
    <t>1394 - Reserved Car Parking Spaces (Long Term) Metered</t>
  </si>
  <si>
    <t xml:space="preserve">1811 - Occupancy Permit/Final Certificate not assoc. with Building Permit class 1b </t>
  </si>
  <si>
    <t>2799 - &gt; 50m2 Aggregated Concrete Path - 75mm</t>
  </si>
  <si>
    <t>5439 - Drysdale Child &amp; Family Centre Total</t>
  </si>
  <si>
    <t>R64710 - BASC Gym &amp; Aerobics</t>
  </si>
  <si>
    <t>0293 - Health Prescribed Accom - (6-20 people)</t>
  </si>
  <si>
    <t>1514 - BASC Stadium 1 court after 4pm</t>
  </si>
  <si>
    <t>2224 - Build - Building Inspections - Expired Permits</t>
  </si>
  <si>
    <t>5580 - Agencies Total</t>
  </si>
  <si>
    <t xml:space="preserve">1329 - P-Shed Crowd Barrier </t>
  </si>
  <si>
    <t>2893 - BCP Powered Site Off Peak Nightly - Family</t>
  </si>
  <si>
    <t>2929 - BCP 2 Bedroom Cabin w ensuite (6) Off Peak Nightly - 2 Adults</t>
  </si>
  <si>
    <t>2509 - Creche casual visit 30 mins (Non Member)</t>
  </si>
  <si>
    <t>0581 - Kardinia Pool Hire Diving Pool (per hr)+entry fee</t>
  </si>
  <si>
    <t>0815 - SD Corp M/Ship Adult weekly</t>
  </si>
  <si>
    <t>1350 - Kardinia Pass Family Dec</t>
  </si>
  <si>
    <t>5725 - Community Halls &amp; Buses Total</t>
  </si>
  <si>
    <t>1006 - External Training by LS</t>
  </si>
  <si>
    <t>6410 - Leisure Services Admin Total</t>
  </si>
  <si>
    <t>0149 - Drys Waste Tandem Trailers (heaped) min</t>
  </si>
  <si>
    <t>1058 - Reserved Space</t>
  </si>
  <si>
    <t>1400 - Public Health &amp; Wellbeing infringements(4 penalty unit infringement)</t>
  </si>
  <si>
    <t>0585 - Lara Pool</t>
  </si>
  <si>
    <t>2696 - Casual Hire Winter- Criterium Track- Community Rate</t>
  </si>
  <si>
    <t>1075 - Application Fee Roadside Trading (non-refundable)</t>
  </si>
  <si>
    <t>R57271 - St Leonards Reserve Hall</t>
  </si>
  <si>
    <t>0691 - CLTC Meet Rm After 5pm</t>
  </si>
  <si>
    <t>1217 - SD Creche Aerobics Staff</t>
  </si>
  <si>
    <t>1685 - Build - Stat - Council Consid. (Built w/out Permit) Commercial Medium, cost&lt;$100k (plus costs)</t>
  </si>
  <si>
    <t>2603 - Parks Hall Hourly Rate - Bayview Room</t>
  </si>
  <si>
    <t>0019 - Property Asset Leasing</t>
  </si>
  <si>
    <t>1440 - BASC Swim Champ Card</t>
  </si>
  <si>
    <t>R44204 - Subdivisions Certificates Total</t>
  </si>
  <si>
    <t>R54930 - Ocean Grove ICC Administration</t>
  </si>
  <si>
    <t>1003 - Queens Park 9 Holes Junior</t>
  </si>
  <si>
    <t>2933 - BCP 2 Bedroom Villa w ensuite (7,8) Peak Nightly - 2 Adults</t>
  </si>
  <si>
    <t>R64601 - Arena Major Events Total</t>
  </si>
  <si>
    <t>0735 - LL Fam M/Ship 12 months</t>
  </si>
  <si>
    <t>1580 - Build Permits - Own Build - Alterations &amp; Additions - $400,001 - $500,000</t>
  </si>
  <si>
    <t>0452 - P-Shed Comm Rate Auditorium Weekend</t>
  </si>
  <si>
    <t>2655 - Attachment of Earnings</t>
  </si>
  <si>
    <t>R44241 - Planning Dev / Applic</t>
  </si>
  <si>
    <t>1411 - Active Adult Joining Fee</t>
  </si>
  <si>
    <t>2876 - Admin changes incl re-issue documentation</t>
  </si>
  <si>
    <t xml:space="preserve">1953 - Security &amp; Out of Hours Costs - Museum Staff 5pm-9am Hourly Rate </t>
  </si>
  <si>
    <t>5436 - Kindergarten Development Services Total</t>
  </si>
  <si>
    <t>2958 - NWM General Membership</t>
  </si>
  <si>
    <t>2502 - Creche Casual Visit 30 mins (Member)</t>
  </si>
  <si>
    <t xml:space="preserve">2317 - Whittington Child and Family centre - LDC Sessional </t>
  </si>
  <si>
    <t>1970 - Build Permits - Own Build - Alterations &amp; Additions - Up to $5,000</t>
  </si>
  <si>
    <t>1539 - Build - road/lane closures space occup fee (per lane, per day)</t>
  </si>
  <si>
    <t>6450 - Waterworld Total</t>
  </si>
  <si>
    <t>R44413 - Western Beach Car Park Total</t>
  </si>
  <si>
    <t>1800 - SD Swim Family (Spectator) with Child aged 5 - 18 yrs</t>
  </si>
  <si>
    <t>0462 - P-Shed Comm Rate Foyer Week</t>
  </si>
  <si>
    <t>2761 - Seasonal Hire Summer- BMX- Community Rate</t>
  </si>
  <si>
    <t>1351 - Kardinia Pass Family Jan</t>
  </si>
  <si>
    <t>D63117 - GBG Education Program Total</t>
  </si>
  <si>
    <t xml:space="preserve">1315 - P-Shed Globe replacement </t>
  </si>
  <si>
    <t>1321 - P-Shed Postering Fee</t>
  </si>
  <si>
    <t>2821 - Program for Young People - Personal Care</t>
  </si>
  <si>
    <t>R64107 - Balyang Par 3 Golf Crse Total</t>
  </si>
  <si>
    <t>1467 - BASC Family Renew 12 mths</t>
  </si>
  <si>
    <t>2206 - Litter Infringement - 1 penalty unit</t>
  </si>
  <si>
    <t>2222 - Build - Building Permits - Variations, dispensations</t>
  </si>
  <si>
    <t>1694 - Build - Stat - Caravan Annexe/UMD Installed in Caravan Parks (per inspection)</t>
  </si>
  <si>
    <t>1003 - P&amp;V Rate search over 7 years</t>
  </si>
  <si>
    <t>0982 - Group Booking 20-49 people</t>
  </si>
  <si>
    <t>R55801 - Agencies</t>
  </si>
  <si>
    <t>R64401 - SD Admin. Total</t>
  </si>
  <si>
    <t>0573 - Kardinia Season ticket (adult)</t>
  </si>
  <si>
    <t>2861 - SD Active Adults GOLD Joining Fee</t>
  </si>
  <si>
    <t>2683 - Casual Hire Summer- Community 3 Pitch- Commercial Rate</t>
  </si>
  <si>
    <t>R44287 - Building Demolition Subject to Planning Req</t>
  </si>
  <si>
    <t>R64416 - SD-Learn to Swim</t>
  </si>
  <si>
    <t>5350 - National Wool Museum</t>
  </si>
  <si>
    <t>1952 - Labour - Concessional Hourly Rate</t>
  </si>
  <si>
    <t>R53505 - NWM Oper`Ns Total</t>
  </si>
  <si>
    <t>2358 - Arena - Public Holiday Rates - Safety Officer</t>
  </si>
  <si>
    <t>1346 - Kardinia Pass Concession Feb</t>
  </si>
  <si>
    <t>1181 - SD Casual Room Hire 4+ per hour</t>
  </si>
  <si>
    <t>2428 - Amended Residential Permit $500,001 - $1,000,000</t>
  </si>
  <si>
    <t>1008 - Pensioner Desexed and M/chipped Dog</t>
  </si>
  <si>
    <t>R44246 - Information Requests Total</t>
  </si>
  <si>
    <t>R54392 - Drysdale CFC Long Day Care Total</t>
  </si>
  <si>
    <t>2870 - Armstrong Creek East Casual Hire - Commercial Rate</t>
  </si>
  <si>
    <t>1090 - BAC Adult M/Ship 3 months</t>
  </si>
  <si>
    <t>1079 - BAC Corp M/Ship Adult Direct Debit</t>
  </si>
  <si>
    <t>2112 - BASC Corp Family 12 mth Renew</t>
  </si>
  <si>
    <t>R64717 - BASC Schools Swim Total</t>
  </si>
  <si>
    <t>1070 - BAC Fam M/Ship 12 months</t>
  </si>
  <si>
    <t>2483 - Kindergarten - 3 yr old - Total</t>
  </si>
  <si>
    <t>R54943 - Leopold ICC Long Day Care Total</t>
  </si>
  <si>
    <t>2384 - RElease Fees (Cats)</t>
  </si>
  <si>
    <t>2919 - BCP1 Bedroom Cabin wo ensuite 5 Peak Nightly - Family</t>
  </si>
  <si>
    <t>D81134 - Laneways Waste Trial</t>
  </si>
  <si>
    <t>1021 - BASC Lump Sum Memberships &amp; Direct Debit Joining Fees</t>
  </si>
  <si>
    <t>1096 - WW Active Adults Monthly Debit</t>
  </si>
  <si>
    <t>1060 - P-Shed Set up / Room</t>
  </si>
  <si>
    <t>1324 - P-Shed Key Re Issue Fee</t>
  </si>
  <si>
    <t>0582 - Kardinia Pool Hire Learner's Pool (per hr)+entry fee</t>
  </si>
  <si>
    <t>1086 - WW Con/Offpeak Renew 12 months</t>
  </si>
  <si>
    <t>1303 - BVAC Futsal Stars game phase (per player)</t>
  </si>
  <si>
    <t>R21305 - Revenue Total</t>
  </si>
  <si>
    <t>0162 - Pres Waste Greenwaste (clean)</t>
  </si>
  <si>
    <t>1020 - BASC User Group Facility Hire</t>
  </si>
  <si>
    <t>1106 - BAC SD Learn to Swim</t>
  </si>
  <si>
    <t>1643 - Build Permit - Own Build - Signs - Attach to building &amp; pole mounted - &gt;$20k refer to alts &amp; adds</t>
  </si>
  <si>
    <t>1302 - BVAC Futsal Stars development &amp; transition (per player)</t>
  </si>
  <si>
    <t>2838 - Adult Aqua Aerobics x 10</t>
  </si>
  <si>
    <t>1075 - BAC Con/Offpeak Adult M/Ship Monthly</t>
  </si>
  <si>
    <t>R54925 - Ocean Grove ICC School Holiday Program</t>
  </si>
  <si>
    <t>R54962 - Barwon Heads ICC Kindergarten</t>
  </si>
  <si>
    <t>2356 - Arena - Labour Crew - Labour Crew</t>
  </si>
  <si>
    <t>1057 - LL Learn to Swim - Private Lesson</t>
  </si>
  <si>
    <t>2828 - Booked Program - 60 mins</t>
  </si>
  <si>
    <t>2246 - 4 yr old Kinder unfunded</t>
  </si>
  <si>
    <t>0243 - Building Copying Plans</t>
  </si>
  <si>
    <t>R53525 - NWM Public Prog</t>
  </si>
  <si>
    <t>0820 - SD Corp M/Ship Family Direct Debit</t>
  </si>
  <si>
    <t>0194 - Cat Registration Fee - Full</t>
  </si>
  <si>
    <t>1674 - Build - Lodgement Fee - Domestic Permits (Cost of works = $5k or more)</t>
  </si>
  <si>
    <t>R55803 - CACP Agencies Total</t>
  </si>
  <si>
    <t>0101 - &gt; than 50m2 Unsealed Rd</t>
  </si>
  <si>
    <t>1103 - WW Casual Room Hire 4+ per hour</t>
  </si>
  <si>
    <t>1860 - Community Option Home Care</t>
  </si>
  <si>
    <t>1100 - BAC Swim Adult</t>
  </si>
  <si>
    <t>1634 - Build Permits - Own Build - Timber Metal Fences &amp; Screens - Up to $10,000</t>
  </si>
  <si>
    <t>2739 - Seasonal Hire Winter- Community 2 Pitch- Community Rate</t>
  </si>
  <si>
    <t>3735 - East Zone Total</t>
  </si>
  <si>
    <t>2548 - CLTC Synthetic Pitch Hire Affiliate 1/3 Pitch Hire Before 4pm</t>
  </si>
  <si>
    <t>3000 - City Services Total</t>
  </si>
  <si>
    <t>1887 - Lara Season Ticket (conc) Jan</t>
  </si>
  <si>
    <t>997 - Dog Breeder</t>
  </si>
  <si>
    <t>2910 - BCP1 Bedroom Cabin w ensuite 1,2,3,4 Peak Nightly - Family</t>
  </si>
  <si>
    <t>2914 - BCP1 Bedroom Cabin w ensuite 1,2,3,4 Off Peak Nightly - Family</t>
  </si>
  <si>
    <t>1215 - LL Casual 25 Metre Lane Hire</t>
  </si>
  <si>
    <t>R54392 - Drysdale CFC Long Day Care</t>
  </si>
  <si>
    <t>1692 - Build - Stat -Occupancy Permit - Places of Public Entertainment/Temp Structure - pr hr after 1st 3hrs</t>
  </si>
  <si>
    <t>2454 - Cobbin Farm Hourly Rate - Chapel Weekend</t>
  </si>
  <si>
    <t>2455 - Cobbin Farm Hourly Rate - Whole Venue Weekday</t>
  </si>
  <si>
    <t>0981 - Group Booking 10-19 people</t>
  </si>
  <si>
    <t>2480 - Kindergarten - 3 yr old - 5 hr session - Jan to Jun</t>
  </si>
  <si>
    <t>3810 - Waste Collection Services</t>
  </si>
  <si>
    <t>0200 - Dog Registration - Restricted Breed</t>
  </si>
  <si>
    <t xml:space="preserve">2294 - BASC Gym Adult </t>
  </si>
  <si>
    <t>0895 - Waterworld Memberships Term</t>
  </si>
  <si>
    <t>0812 - SD Con/Offpeak Adult M/Ship 12 months</t>
  </si>
  <si>
    <t>1222 - SD Squad Non Member x 25 visits</t>
  </si>
  <si>
    <t>1102 - WW Casual Room Hire per hour</t>
  </si>
  <si>
    <t>1452 - BASC Squad Member</t>
  </si>
  <si>
    <t>R44401 - Animal Pound Services Total</t>
  </si>
  <si>
    <t>0459 - P-Shed Comm Rate Multi Purpose Week</t>
  </si>
  <si>
    <t>2687 - Casual Hire Summer- Reserve- Commercial Rate</t>
  </si>
  <si>
    <t>2605 - Parks Hall Hourly Rate - Kitchen</t>
  </si>
  <si>
    <t xml:space="preserve">1040 - A Frame Application/Transfer </t>
  </si>
  <si>
    <t>1025 - LL Con/Offpeak Renew 12 months</t>
  </si>
  <si>
    <t>2740 - Seasonal Hire Winter- Community 2 Pitch- Commercial Rate</t>
  </si>
  <si>
    <t xml:space="preserve">2634 - Long DAy Care- Short Day </t>
  </si>
  <si>
    <t>1178 - SD Active Adults 3 months</t>
  </si>
  <si>
    <t>2732 - Seasonal Hire Winter- Community 3 Oval- Commercial Rate</t>
  </si>
  <si>
    <t>R57876 - Armstrong Creek East Community Hub Total</t>
  </si>
  <si>
    <t>0269 - Health Class 2  Prem - Small Scale-50%</t>
  </si>
  <si>
    <t>1892 - Lara Season Ticket (Family) Dec</t>
  </si>
  <si>
    <t>0732 - LL Adult M/Ship 12 months</t>
  </si>
  <si>
    <t>1562 - Build Permits - Regd Build - Alterations &amp; Additions - $100,001 - $150,000</t>
  </si>
  <si>
    <t>1409 - Real Estate agent portable signs(local law permit)</t>
  </si>
  <si>
    <t>1072 - BAC Fam M/Ship Monthly</t>
  </si>
  <si>
    <t>0456 - P-Shed Comm Rate Foyer Weekend</t>
  </si>
  <si>
    <t>2957 - Lodgement Fee -Non Compliant - Swimming Pool Regulation</t>
  </si>
  <si>
    <t>R44604 - Health Act Total</t>
  </si>
  <si>
    <t>2589 - Whittington Hourly Rate</t>
  </si>
  <si>
    <t>1621 - Build Permits - Own Build - Swimming Pools/Spas/Decks - Up to $10,000</t>
  </si>
  <si>
    <t>6110 - Environment &amp; Natural Resources Admin</t>
  </si>
  <si>
    <t>2466 - Mt. Duneed Hall Hourly Rate</t>
  </si>
  <si>
    <t>0817 - SD Corp M/Ship Adult Direct Debit</t>
  </si>
  <si>
    <t>2793 - Up to 10mm2 Aggregated Concrete Path - 75mm</t>
  </si>
  <si>
    <t>2822 - Program for Young People - Personal Care Hardship Fee</t>
  </si>
  <si>
    <t>2587 - Ariston Hourly Rate</t>
  </si>
  <si>
    <t>1023 - Multiple Animal Permit - Renewal</t>
  </si>
  <si>
    <t>R57810 - Potato Shed Annual Event Total</t>
  </si>
  <si>
    <t>2727 - Seasonal Hire Winter- Community 2 Oval- Community Rate</t>
  </si>
  <si>
    <t>1069 - Wesley Parking Permits</t>
  </si>
  <si>
    <t>0115 - Waste Utilities Vans Single Axle trailers</t>
  </si>
  <si>
    <t>2499 - Creche Casual visit 30mins (Non Member)</t>
  </si>
  <si>
    <t>1502 - BASC Pool Party Party Deposit</t>
  </si>
  <si>
    <t>R57258 - Centenery Hll Total</t>
  </si>
  <si>
    <t>0671 - CLTC B/Ball Casual before 5pm</t>
  </si>
  <si>
    <t>0479 - P-Shed Corp Rate Studio Daily</t>
  </si>
  <si>
    <t>1445 - BASC Gymnastics Beginner</t>
  </si>
  <si>
    <t>1281 - BVAC Court Two B/Ball Casual Hire</t>
  </si>
  <si>
    <t>R54970 - Grovedale ICC Administration</t>
  </si>
  <si>
    <t>1339 - Balyang Family Membership - 12 months</t>
  </si>
  <si>
    <t>1942 - NWM Auction and Multifunction Room - Regular User Rate</t>
  </si>
  <si>
    <t>0819 - SD Corp M/Ship Family yearly</t>
  </si>
  <si>
    <t>1146 - WW Champ Card - Swim</t>
  </si>
  <si>
    <t>1526 - Build - Build - Alimaks, chutes, fixed crane bases space occup fee (pr wk)</t>
  </si>
  <si>
    <t>4450 - Building Services Total</t>
  </si>
  <si>
    <t>2496 - Occasional Care - Total</t>
  </si>
  <si>
    <t>R63105 - Kardinia Park Maintenance</t>
  </si>
  <si>
    <t>R54974 - Grovedale ICC Occasional Care</t>
  </si>
  <si>
    <t>2962 - Program for Young People - Personal Care - High</t>
  </si>
  <si>
    <t>R64604 - Arena Bar Total</t>
  </si>
  <si>
    <t>1458 - BASC Squad Concession</t>
  </si>
  <si>
    <t>2555 - CLTC Synthetic Pitch Affiliate 1/3 Hire After 4pm</t>
  </si>
  <si>
    <t>5520 - Comm Home Support Program Total</t>
  </si>
  <si>
    <t>2832 - School Slide After Entry</t>
  </si>
  <si>
    <t>1941 - NWM Auction and Multifunction Room - Standard Full Day Rate</t>
  </si>
  <si>
    <t>0262 - Health Consult-Inspect Fee-Food Fastrack</t>
  </si>
  <si>
    <t>1192 - SD Adult after Entry Swim/Sauna/Spa</t>
  </si>
  <si>
    <t>2688 - Casual Hire Winter- Reserve- Community Rate</t>
  </si>
  <si>
    <t>R44602 - Septic Tanks</t>
  </si>
  <si>
    <t>R64401 - SD Admin.</t>
  </si>
  <si>
    <t>1145 - WW Squad Non Member</t>
  </si>
  <si>
    <t>0552 - Kardinia Swim Adult</t>
  </si>
  <si>
    <t>0154 - Waste Concrete/Build-Build rubble/concrete</t>
  </si>
  <si>
    <t>3690 - Development Planning Total</t>
  </si>
  <si>
    <t>R64305 - LL-M/ship-Direct Debit</t>
  </si>
  <si>
    <t>2440 - Secondary Consents</t>
  </si>
  <si>
    <t>0160 - Pres Waste Industrial Waste</t>
  </si>
  <si>
    <t>1464 - Adult Renew 12 mths</t>
  </si>
  <si>
    <t>R54920 - Ocean Grove ICC Occasional Care</t>
  </si>
  <si>
    <t>5437 - Purnell Road Child &amp; Family Centre Total</t>
  </si>
  <si>
    <t>1731 - Build - Stat - Council Consid. (Built w/out Permit) Commercial Medium (plus costs)</t>
  </si>
  <si>
    <t>1802 - Pool Party - Inflatable per hour</t>
  </si>
  <si>
    <t>0890 - WW Corp M/Ship Adult yearly</t>
  </si>
  <si>
    <t>2110 - &gt; than 50m2 Bitumen Rd</t>
  </si>
  <si>
    <t>2230 - Ocean Grove ICC Facility Hire</t>
  </si>
  <si>
    <t>R54943 - Leopold ICC Long Day Care</t>
  </si>
  <si>
    <t>1485 - BASC School Hrs Morning</t>
  </si>
  <si>
    <t>1584 - Build Permits - Regd Build - Class 2 to Class 9 - Up to $10,000</t>
  </si>
  <si>
    <t>0862 - SD Aqua Aerobics Concession x 10</t>
  </si>
  <si>
    <t>4460 - Environmental Health Total</t>
  </si>
  <si>
    <t>2685 - Casual Hire Winter- Community 3 Pitch- Commercial Rate</t>
  </si>
  <si>
    <t xml:space="preserve">1758 - LL Swim Adult With Child 5 - 18 yrs </t>
  </si>
  <si>
    <t>2898 - BCP Unpowered Site Peak Weekly - Family</t>
  </si>
  <si>
    <t>1377 - Hire of Hydro Belt</t>
  </si>
  <si>
    <t>2296 - BASC Gym Adult x 10</t>
  </si>
  <si>
    <t>0542 - Balyang Adult Full Membership-12 months</t>
  </si>
  <si>
    <t>1784 - Kardinia Aqua Aerobics Concession</t>
  </si>
  <si>
    <t>1635 - Build Permits - Own Build - Brick Fences - Up to $10,000</t>
  </si>
  <si>
    <t>2436 - Amended VicSmart Development $10,001 - $9,999,999</t>
  </si>
  <si>
    <t>1446 - BASC Adult Aerobics</t>
  </si>
  <si>
    <t>2531 - Planning Scheme Amendment - Application Fee</t>
  </si>
  <si>
    <t>R44603 - Food Act Total</t>
  </si>
  <si>
    <t>1934 - NWM Auction Room - Half Day Rate</t>
  </si>
  <si>
    <t>2709 - Casual Hire Winter- Athletics- Commercial Rate</t>
  </si>
  <si>
    <t>2909 - BCP1 Bedroom Cabin w ensuite 1,2,3,4 Peak Weekly - 2 Adults</t>
  </si>
  <si>
    <t>R54972 - Grovedale ICC Kindergarten Total</t>
  </si>
  <si>
    <t>5438 - Whittington Child and Family Centre</t>
  </si>
  <si>
    <t>0320 - NWM Gen Adm Family</t>
  </si>
  <si>
    <t>1170 - SD Concession Plus 70% Student</t>
  </si>
  <si>
    <t>0547 - Balyang Concession Adult Green Fee</t>
  </si>
  <si>
    <t>2566 - John Landy Field Bookings Income</t>
  </si>
  <si>
    <t>0873 - SD Learn to Swim</t>
  </si>
  <si>
    <t>R57257 - Minor Halls Total</t>
  </si>
  <si>
    <t>1705 - Build - Other - Sec J - Declared Road Status</t>
  </si>
  <si>
    <t>1349 - Kardinia Pass Adult Feb</t>
  </si>
  <si>
    <t>0710 - BVAC Badminton</t>
  </si>
  <si>
    <t>2679 - Casual Hire Summer - Community 2 Pitch - Commercial Rate</t>
  </si>
  <si>
    <t>2923 - BCP1 Bedroom Cabin wo ensuite 5 Off Peak Weekly - Family</t>
  </si>
  <si>
    <t>2326 - Arena - Annex Hire - School Tournament Days 3 courts - 9am - 3pm</t>
  </si>
  <si>
    <t>R61154 - Breamlea Caravan Park Total</t>
  </si>
  <si>
    <t>R57277 - Newcomb Hall</t>
  </si>
  <si>
    <t>6440 - Splashdown</t>
  </si>
  <si>
    <t>1598 - Build Permits - Own Build - Class 2 to Class 9 - $100,001 - $150,000</t>
  </si>
  <si>
    <t>0374 - Food Services</t>
  </si>
  <si>
    <t xml:space="preserve">2632 - Long Day Care - Weekly </t>
  </si>
  <si>
    <t>1045 - LL Champ Card - Gym</t>
  </si>
  <si>
    <t>1591 - Build Permits - Regd Build - Class 2 to Class 9 - $500,001 - $600,000</t>
  </si>
  <si>
    <t>2874 - Health Consult - Inspect Fee - Food &lt;300m2</t>
  </si>
  <si>
    <t>2839 - Adult Aqua Aerobics - Concession x 10</t>
  </si>
  <si>
    <t>R44419 - Street Parking General</t>
  </si>
  <si>
    <t>0441 - P-Shed Comm Rate Foyer &amp; Hall - Exhibition weekly</t>
  </si>
  <si>
    <t>0532 - Elcho M/Ship Adult 12 months</t>
  </si>
  <si>
    <t>7000 - Governance, Strategy &amp; Performance Total</t>
  </si>
  <si>
    <t>1205 - SD Creche 1st Child - half hour Occ Care</t>
  </si>
  <si>
    <t>1368 - Member Night Squad</t>
  </si>
  <si>
    <t>0931 - WW Swim/Sauna/Spa Adult</t>
  </si>
  <si>
    <t>1271 - Demolition Certificate</t>
  </si>
  <si>
    <t>2489 - Occasional Care - 4 hr session - Jul to Dec</t>
  </si>
  <si>
    <t>1975 - Seating Bank Dismantle</t>
  </si>
  <si>
    <t>2464 - Wandana Heights Hall Hourly Rate</t>
  </si>
  <si>
    <t>2915 - BCP1 Bedroom Cabin w ensuite 1,2,3,4 Off Peak Weekly - Family</t>
  </si>
  <si>
    <t>2712 - Casual Hire Winter- Bowls- Community Rate</t>
  </si>
  <si>
    <t>2667 - Casual Hire Summer - Community 2 Oval - Commercial Rate</t>
  </si>
  <si>
    <t>1159 - WW Membership Card Replacement</t>
  </si>
  <si>
    <t>R57277 - Newcomb Hall Total</t>
  </si>
  <si>
    <t>0893 - WW Corp M/Ship Family yearly</t>
  </si>
  <si>
    <t>0736 - LL Fam M/Ship Monthly Debit Joining Fee</t>
  </si>
  <si>
    <t>0522 - Queens Park Golf Course Memberships</t>
  </si>
  <si>
    <t>R57261 - Cobradah Hse Total</t>
  </si>
  <si>
    <t>1365 - Make up slide after entry</t>
  </si>
  <si>
    <t>2346 - Arena - Auditorium Hire - Community Group per day</t>
  </si>
  <si>
    <t>0094 - &gt; than 50m2 Asphalt path</t>
  </si>
  <si>
    <t>1950 - NWM Strachan Room - Hourly Rate</t>
  </si>
  <si>
    <t>2537 - CLTC Street Soccer After 5pm</t>
  </si>
  <si>
    <t>2407 - VicSmart Use Permit</t>
  </si>
  <si>
    <t>2484 - Kindergarten - 4 yr old - 15 hour session - Jul to Dec</t>
  </si>
  <si>
    <t>0689 - CLTC N/Ball O/Door Casual rate</t>
  </si>
  <si>
    <t>D52818 - Grovedale Neighbourhood House Total</t>
  </si>
  <si>
    <t>1250 - Change of Use</t>
  </si>
  <si>
    <t>1541 - Build Permit Regd Build - Dwellings &amp; Multi Unit Develop - $150,001 - $250,000</t>
  </si>
  <si>
    <t>2796 - Up to 50m2 Aggregated Concrete Path - 75mm</t>
  </si>
  <si>
    <t>2301 - Home Care Packages Brokerage Personal Care</t>
  </si>
  <si>
    <t>R64706 - BASC M/Ship Term Total</t>
  </si>
  <si>
    <t>1805 - BASC Swim Adult with Child under 5yrs</t>
  </si>
  <si>
    <t>1655 - Build Permit - Own build - relocation of dwelling deposit - min $5k or $100/m2 - the greater</t>
  </si>
  <si>
    <t>2872 - Personal Care</t>
  </si>
  <si>
    <t>0866 - SD Swim Adult</t>
  </si>
  <si>
    <t>1797 - SD Schools - Instructor Fee</t>
  </si>
  <si>
    <t>1560 - Property Management Total</t>
  </si>
  <si>
    <t>1542 - Build Permit Regd Build - Dwellings &amp; Multi Unit Develop - $250,001 - $350,000</t>
  </si>
  <si>
    <t>2320 - Mayor &amp; Councillor</t>
  </si>
  <si>
    <t>2119 - SD Corp Family 12 mth Renew</t>
  </si>
  <si>
    <t xml:space="preserve">1313 - P-Shed Data Projector and Remote Screen Per Hour </t>
  </si>
  <si>
    <t>2669 - Casual Hire Winter - Community 2 Oval - Commercial Rate</t>
  </si>
  <si>
    <t>1398 - SD Group Swim and Slide</t>
  </si>
  <si>
    <t>1423 - Concession</t>
  </si>
  <si>
    <t>2677 - Casual Hire Winter - Community 1 Pitch - Commercial Rate</t>
  </si>
  <si>
    <t>1792 - Squad Concession</t>
  </si>
  <si>
    <t>0804 - Splashdown Memberships Direct Debit</t>
  </si>
  <si>
    <t>0474 - P-Shed Corp Rate All Areas Daily</t>
  </si>
  <si>
    <t>2335 - Arena - Function Room - Staff member hire per hour</t>
  </si>
  <si>
    <t>0359 - Ariston Childcare Centre  -  Daily Rate</t>
  </si>
  <si>
    <t>0144 - Waste Disposal(Drys)</t>
  </si>
  <si>
    <t>2582 - Corio Short Day Program</t>
  </si>
  <si>
    <t>R54310 - City Learning &amp; Care Ariston Total</t>
  </si>
  <si>
    <t>1401 - WW Active Adult Joining Fee</t>
  </si>
  <si>
    <t>1106 - WW Gym Adult x 10</t>
  </si>
  <si>
    <t>0884 - WW Fam M/Ship Monthly</t>
  </si>
  <si>
    <t>2777 - Home Care - Low</t>
  </si>
  <si>
    <t>R36906 - Vehicle Crossing Permits Total</t>
  </si>
  <si>
    <t>0785 - LL Aqua Aerobics Adult</t>
  </si>
  <si>
    <t>1891 - Lara Season Ticket (adult) Feb</t>
  </si>
  <si>
    <t xml:space="preserve">2568 - NWM Gen Adm Pre-School - Individual </t>
  </si>
  <si>
    <t>2780 - Home Maintenance - Low</t>
  </si>
  <si>
    <t>2882 - ACECH Community Space 3</t>
  </si>
  <si>
    <t>R15602 - Property &amp; Lease Management Total</t>
  </si>
  <si>
    <t>1535 - Build - Cranes/lifting device, concrete pumps/motorised plant max deposit</t>
  </si>
  <si>
    <t>R54974 - Grovedale ICC Occasional Care Total</t>
  </si>
  <si>
    <t>1605 - Build Permits - Own Build - Class 2 to Class 9 - &gt;$1,000,000 (P.O.A)</t>
  </si>
  <si>
    <t>1127 - WW Private Lesson</t>
  </si>
  <si>
    <t>2453 - Cobbin Farm Hourly Rate - Chapel Weekday</t>
  </si>
  <si>
    <t>2328 - Arena - Auditorium Hire - Basketball court per hour - community</t>
  </si>
  <si>
    <t>5280 - Community Inclusion Total</t>
  </si>
  <si>
    <t>0694 - CLTC Meet Rm User grp schools before 5pm</t>
  </si>
  <si>
    <t>0875 - Splashdown Childcare</t>
  </si>
  <si>
    <t>R44241 - Planning Dev / Applic Total</t>
  </si>
  <si>
    <t>0291 - Health Personal Treatment Est Regist</t>
  </si>
  <si>
    <t>2154 - LL Corp Fam M/ship Family Payroll + 2 students</t>
  </si>
  <si>
    <t>2532 - Planning Scheme Amendment - Consideration of Submission Fee</t>
  </si>
  <si>
    <t>1596 - Build Permits - Own Build - Class 2 to Class 9 - $10,001 - $50,000</t>
  </si>
  <si>
    <t>3725 - North Zone</t>
  </si>
  <si>
    <t>1595 - Build Permits - Own Build - Class 2 to Class 9 - Up to $10,000</t>
  </si>
  <si>
    <t>1704 - Build - Info - Sec I - Existing Buildings - Adjoining Allotments (per property)</t>
  </si>
  <si>
    <t xml:space="preserve">1310 - P-Shed Theatre Set Up </t>
  </si>
  <si>
    <t>0548 - Balyang Child Green Fee</t>
  </si>
  <si>
    <t>2365 - Arena - Contractors - Cleaners</t>
  </si>
  <si>
    <t>5795 - Food Distribution Service</t>
  </si>
  <si>
    <t>2722 - Seasonal Hire Summer- Community 2 Oval- Commercial Rate</t>
  </si>
  <si>
    <t>1051 - LL Swim Concession x 25</t>
  </si>
  <si>
    <t>2411 - Certification Fee - Plan of Subdivision</t>
  </si>
  <si>
    <t>0870 - SD Swim Adult x 25</t>
  </si>
  <si>
    <t>0481 - P-Shed Corp Rate Foyer Daily</t>
  </si>
  <si>
    <t>1639 - Build Permit - Regd Build - Signs - Attach to building &amp; pole mounted - $10k - $20k</t>
  </si>
  <si>
    <t>1600 - Build Permits - Own Build - Class 2 to Class 9 - $200,001 - $300,000</t>
  </si>
  <si>
    <t>0979 - Adult</t>
  </si>
  <si>
    <t>R54400 - Community Child Health</t>
  </si>
  <si>
    <t>2804 - Booked Program &lt; 20 students</t>
  </si>
  <si>
    <t>3820 - Waste Disposal Services</t>
  </si>
  <si>
    <t>R57867 - John Landy Field Total</t>
  </si>
  <si>
    <t>1270 - Amendments to Subdivision Permits</t>
  </si>
  <si>
    <t>1714 - Build - Copying Plans - (A1)</t>
  </si>
  <si>
    <t>0446 - P-Shed Comm Rate Auditorium Daily</t>
  </si>
  <si>
    <t>R57265 - Wandana Hghts Hall</t>
  </si>
  <si>
    <t>1011 - Pensioner Cat Over 10</t>
  </si>
  <si>
    <t>0860 - SD Aqua Aerobics Concession</t>
  </si>
  <si>
    <t>2681 - Casual Hire Winter - Community 2 Pitch - Commercial Rate</t>
  </si>
  <si>
    <t>0192 - Dog Pensioner Fee - Full</t>
  </si>
  <si>
    <t>2964 - Respite PYP - High</t>
  </si>
  <si>
    <t>1676 - Build - Stat - Council Consents easements</t>
  </si>
  <si>
    <t>0802 - Leisurelink Childcare</t>
  </si>
  <si>
    <t>3720 - Emergency Management Total</t>
  </si>
  <si>
    <t>0814 - SD Con/Offpeak Adult M/Ship Monthly</t>
  </si>
  <si>
    <t>1739 - CLTC - Futsal Stars Development &amp; Transition (per player)</t>
  </si>
  <si>
    <t>2130 - Property &amp; Revenue</t>
  </si>
  <si>
    <t>R64516 - WW-Learn to Swim Total</t>
  </si>
  <si>
    <t>2363 - Arena - Public Holiday Rates - Labour Crew</t>
  </si>
  <si>
    <t>2900 - BCP Unpowered Off Site Peak Weekly - 2 Adults</t>
  </si>
  <si>
    <t>0632 - Surfside Centre</t>
  </si>
  <si>
    <t>2415 - Residential Development - Single Dwelling - $100,001 - $500,000</t>
  </si>
  <si>
    <t>0743 - LL Corp M/Ship Adult Direct Debit</t>
  </si>
  <si>
    <t>R55225 - Personal Care CHSP Total</t>
  </si>
  <si>
    <t>R64505 - WW-M/ship-Direct Debit Total</t>
  </si>
  <si>
    <t>R44400 - Animal Infringement Control</t>
  </si>
  <si>
    <t>1971 - Build Permits - Own Build - Alterations &amp; Additions - $5,001 to $10,000</t>
  </si>
  <si>
    <t xml:space="preserve">2841 - Virtual Classes plus Free Swim Concession </t>
  </si>
  <si>
    <t>2805 - Photography session</t>
  </si>
  <si>
    <t>2946 - Additional person in villap/night - child</t>
  </si>
  <si>
    <t>2529 - Septic Tank Fast Track fee</t>
  </si>
  <si>
    <t>R23201 - Governance - Administration</t>
  </si>
  <si>
    <t>R64102 - LS Training &amp; Development Total</t>
  </si>
  <si>
    <t>0526 - Queens Park Golf Course Green Fees</t>
  </si>
  <si>
    <t>1007 - Desexed and M/Chipped Dog</t>
  </si>
  <si>
    <t>0151 - Waste Car tyres on rims</t>
  </si>
  <si>
    <t>1625 - Build Permit - Regd Build - Masts/Antennas, Retaining Walls - $10,001 - $25,000</t>
  </si>
  <si>
    <t>2362 - Arena - Public Holiday Rates - Ticket Checker/Usher</t>
  </si>
  <si>
    <t>R44204 - Subdivisions Certificates</t>
  </si>
  <si>
    <t>0477 - P-Shed Corp Rate Auditorium Daily</t>
  </si>
  <si>
    <t>0103 - South Zone Priv Works Inc</t>
  </si>
  <si>
    <t>0825 - Splashdown Gym and Aerobics</t>
  </si>
  <si>
    <t>1888 - Lara Season Ticket (conc) Feb</t>
  </si>
  <si>
    <t>2775 - Respite - Medium</t>
  </si>
  <si>
    <t>R57271 - St Leonards Reserve Hall Total</t>
  </si>
  <si>
    <t>R66202 - BVAC Total</t>
  </si>
  <si>
    <t>2889 - BCP Powered Site Peak - Family</t>
  </si>
  <si>
    <t>2412 - Recertification</t>
  </si>
  <si>
    <t>1033 - P-Shed General Admission Taxable</t>
  </si>
  <si>
    <t>R38130 - Commercial Collection Service</t>
  </si>
  <si>
    <t>2766 - Seasonal Hire Summer- Athletics- Commercial Rate</t>
  </si>
  <si>
    <t>1165 - SD Family Renew 12 months</t>
  </si>
  <si>
    <t>2699 - Casual Hire Summer- Velodrome- Commercial Rate</t>
  </si>
  <si>
    <t>0276 - Health Temp Prem 1-Oper (High Risk)</t>
  </si>
  <si>
    <t>1683 - Build - Stat - Council Consid. (Built w/out Permit) Commercial Minor, cost&gt;$50k (plus costs)</t>
  </si>
  <si>
    <t>1897 - Build - Stat - Application for council asessement - MBS/ Team Leaders</t>
  </si>
  <si>
    <t>1193 - SD Concession after Entry Swim/Sauna/Spa</t>
  </si>
  <si>
    <t>0553 - Kardinia Swim Concession</t>
  </si>
  <si>
    <t>R44415 - Busport Carpark</t>
  </si>
  <si>
    <t>0336 - Belmont Childcare Centre  -  Sessional</t>
  </si>
  <si>
    <t>2825 - Program for Young People - General Care</t>
  </si>
  <si>
    <t>1103 - BAC SD Swim School</t>
  </si>
  <si>
    <t>R73306 - Central Geelong Park &amp; Ride</t>
  </si>
  <si>
    <t>1921 - Recreation Facilities Casual Hire</t>
  </si>
  <si>
    <t>1898 - Lara Season Ticket (Family) Feb</t>
  </si>
  <si>
    <t>2682 - Casual Hire Summer- Community 3 Pitch- Community Rate</t>
  </si>
  <si>
    <t>R55801 - Agencies Total</t>
  </si>
  <si>
    <t>2905 - Seasonal site rate mid Apr - mid Dec</t>
  </si>
  <si>
    <t>1019 - LL Unlimited Ticket Waterslide After Entry</t>
  </si>
  <si>
    <t>5438 - Whittington Child and Family Centre Total</t>
  </si>
  <si>
    <t>1738 - CLTC - Sports Club (per Child)</t>
  </si>
  <si>
    <t>1042 - Busking (month)</t>
  </si>
  <si>
    <t>0861 - SD Aqua Aerobics Adult x 10</t>
  </si>
  <si>
    <t>2375 - Arena - Services - Two way radio</t>
  </si>
  <si>
    <t>2830 - Kardinia Adult with Child Under 5</t>
  </si>
  <si>
    <t>2218 - Tandem Caged Trailer</t>
  </si>
  <si>
    <t>R38125 - Green Waste Service Total</t>
  </si>
  <si>
    <t>2299 - BASC Gym Champ Cards</t>
  </si>
  <si>
    <t>4130 - Strategic Implementation Total</t>
  </si>
  <si>
    <t>0265 - Health Class 1 Prem-Child Care Fac</t>
  </si>
  <si>
    <t>1956 - Non Member Night Squad (1.5hr) x 25 visits</t>
  </si>
  <si>
    <t>1572 - Build Permits - Own Build - Alterations &amp; Additions - $10,001 - $25,000</t>
  </si>
  <si>
    <t xml:space="preserve">2613 - Saleyards Truck Wash </t>
  </si>
  <si>
    <t>2371 - Arena - Fire Isolation (min 4 hrs) - Fire Services Daytime 7am to 5pm</t>
  </si>
  <si>
    <t>1808 - BASC Group Adult Swim</t>
  </si>
  <si>
    <t>1565 - Build Permits - Regd Build - Alterations &amp; Additions - $200,001 - $300,000</t>
  </si>
  <si>
    <t>2322 - Caravan Park Registration Fee (per unit)</t>
  </si>
  <si>
    <t>2836 - Club Whole Pool Hire, Per Hour</t>
  </si>
  <si>
    <t>R54970 - Grovedale ICC Administration Total</t>
  </si>
  <si>
    <t>2439 - Extension of Time</t>
  </si>
  <si>
    <t>2572 - Boorai - Long Day Care - Session</t>
  </si>
  <si>
    <t>0536 - Elcho Park Golf Course Green Fees</t>
  </si>
  <si>
    <t>R54932 - Leopold ICC Kindergarten</t>
  </si>
  <si>
    <t>1405 - WW Squad Non member 25 visits</t>
  </si>
  <si>
    <t>1672 - Build - Consultancy services - municipal building surveyor/team leaders (per hr)</t>
  </si>
  <si>
    <t>1225 - SD Membership Card Replacement</t>
  </si>
  <si>
    <t>2781 - Home Maintenance - Medium</t>
  </si>
  <si>
    <t>2615 - CACP - Personal Care</t>
  </si>
  <si>
    <t>2850 - 3D Body Composition Testing - Member price per scan</t>
  </si>
  <si>
    <t>2138 - Al Fresco Fixed Furniture</t>
  </si>
  <si>
    <t>1682 - Build - Stat - Council Consid. (Built w/out Permit) Commercial Minor, cost&lt;$50k (plus costs)</t>
  </si>
  <si>
    <t>1354 - Leaners Pool per hr</t>
  </si>
  <si>
    <t>0557 - Kardinia Swim Concession x 25</t>
  </si>
  <si>
    <t>R64720 - BASC Childcare</t>
  </si>
  <si>
    <t>2862 - SD Active Adults GOLD - Monthly Debit</t>
  </si>
  <si>
    <t>1052 - Balyang Adult Full Green Fee</t>
  </si>
  <si>
    <t>1049 - P-Shed Rubbish - in Skip Full</t>
  </si>
  <si>
    <t>R44415 - Busport Carpark Total</t>
  </si>
  <si>
    <t>0298 - Consultancy - Inspection Fee-Health</t>
  </si>
  <si>
    <t>0307 - NWM Memberships &amp; Subcriptions</t>
  </si>
  <si>
    <t>1462 - BASC Adult 12 months</t>
  </si>
  <si>
    <t>2465 - St. Leonards Reserve Hall Hourly Rate</t>
  </si>
  <si>
    <t>2795 - Up to 10m2 Concrete Path - 150mm Industrial</t>
  </si>
  <si>
    <t>0450 - P-Shed Comm Rate Foyer Daily</t>
  </si>
  <si>
    <t>2557 - CLTC Synthetic Pitch Casual 1/3 Hire After 4pm</t>
  </si>
  <si>
    <t>0431 - Facility Hire</t>
  </si>
  <si>
    <t>R54955 - Norlane ICC SHP</t>
  </si>
  <si>
    <t>3820 - Waste Disposal Services Total</t>
  </si>
  <si>
    <t>0104 - East Zone Priv Works Inc</t>
  </si>
  <si>
    <t>3000 - City Services</t>
  </si>
  <si>
    <t>2519 - Build Stat - POPE - 2000 to 3000 people</t>
  </si>
  <si>
    <t>0473 - P-Shed Corp Rate All Areas</t>
  </si>
  <si>
    <t>1036 - Domestic Animal Business Reg'n</t>
  </si>
  <si>
    <t>R53525 - NWM Public Prog Total</t>
  </si>
  <si>
    <t>R36903 - Subdivision Admin Total</t>
  </si>
  <si>
    <t>1560 - Property Management</t>
  </si>
  <si>
    <t>2654 - Summons for Oral Examination</t>
  </si>
  <si>
    <t>2938 - BCP 2 Bedroom Villa w ensuite (7,8) Off Peak Weekly - 2 Adults</t>
  </si>
  <si>
    <t>996 - Pensioner Working Dog</t>
  </si>
  <si>
    <t>2756 - Seasonal Hire Winter- Criterium- Commercial Rate</t>
  </si>
  <si>
    <t>2445 - Centenary Hall Hourly Rate - Main Hall Weekend</t>
  </si>
  <si>
    <t>1480 - BASC Active Adult Monthly Debit</t>
  </si>
  <si>
    <t>0011 - P&amp;R Land Information Certificates</t>
  </si>
  <si>
    <t>0783 - LL Swim/Sauna/Spa Adult</t>
  </si>
  <si>
    <t>R64320 - LL-Childcare</t>
  </si>
  <si>
    <t>2340 - Arena - Kitchen - Private/Commercial Group per day</t>
  </si>
  <si>
    <t>5450 - Family Day Care Total</t>
  </si>
  <si>
    <t>1644 - Build Permit - Regd build - relocation of dwelling (inc alts &amp; adds) - up to $10k</t>
  </si>
  <si>
    <t xml:space="preserve">2823 - Program for Young People - Respite </t>
  </si>
  <si>
    <t>2530 - Casual Parking</t>
  </si>
  <si>
    <t>1611 - Build Permits - Own Builder - Reclad/re-roof/restump &gt;$10k refer to alts &amp; adds</t>
  </si>
  <si>
    <t>0264 - Health Class 1 Prem-Hospital</t>
  </si>
  <si>
    <t>0295 - Health Prescribed Accom - (51-80 people)</t>
  </si>
  <si>
    <t>2487 - Occasional Care - 5 hr session - Jul to Dec</t>
  </si>
  <si>
    <t xml:space="preserve">1783 - Kardinia Aqua Aerobics </t>
  </si>
  <si>
    <t>1032 - LL Corp Family Monthly Debit x 2 students</t>
  </si>
  <si>
    <t>1820 - Dog at large day time</t>
  </si>
  <si>
    <t>2628 - P&amp;V Sales Register</t>
  </si>
  <si>
    <t>1823 - Contravening Council Order</t>
  </si>
  <si>
    <t>2936 - BCP 2 Bedroom Villa w ensuite (7,8) Peak Weekly - Family</t>
  </si>
  <si>
    <t>R38130 - Commercial Collection Service Total</t>
  </si>
  <si>
    <t>2126 - Rental Income</t>
  </si>
  <si>
    <t>0798 - LL Learn to Swim</t>
  </si>
  <si>
    <t>2442 - Centenary Hall Hourly Rate - Supper Room Weekday</t>
  </si>
  <si>
    <t>2476 - Kindergarten - 3 yr old - 7.5 hr session - Jan to Jun</t>
  </si>
  <si>
    <t>0208 - Reserve Car Park Space - Metered</t>
  </si>
  <si>
    <t>0283 - Al Fresco Approval Establishment Fee</t>
  </si>
  <si>
    <t>0463 - P-Shed Comm Rate Kitchen Weekend</t>
  </si>
  <si>
    <t>1627 - Build Permit - Own Build - Masts/Antennas, Retaining Walls - Up to $10,000</t>
  </si>
  <si>
    <t>0005 - Banners</t>
  </si>
  <si>
    <t>0322 - NWM Gen Adm School</t>
  </si>
  <si>
    <t>2345 - Arena - Auditorium Hire - Promoter Rate (concerts only)</t>
  </si>
  <si>
    <t>R57262 - Geelong Wst Town Hll</t>
  </si>
  <si>
    <t xml:space="preserve">2845 - Virtual Classes plus Free Swim Concession </t>
  </si>
  <si>
    <t>1076 - Replacement Disbaled Person Parking Permit</t>
  </si>
  <si>
    <t>1022 - Multiple Animal Permits - New</t>
  </si>
  <si>
    <t>1564 - Build Permits - Regd Build - Alterations &amp; Additions - $150,001 - $200,000</t>
  </si>
  <si>
    <t>2376 - Arena - Services - Catering fee per person</t>
  </si>
  <si>
    <t>6310 - Parks &amp; Gardens Total</t>
  </si>
  <si>
    <t>1196 - SD Group Adult Swim</t>
  </si>
  <si>
    <t>2881 - ACECH Community Space 2</t>
  </si>
  <si>
    <t xml:space="preserve">1331 - P-Shed Badge Machine </t>
  </si>
  <si>
    <t>0738 - LL Con/Offpeak Adult M/ship 12 months</t>
  </si>
  <si>
    <t>2210 - Income Tested Fee Home Care Packages Program</t>
  </si>
  <si>
    <t>1678 - Build - Stat - Council Consideration (Built w/out permit) Domestic minor (plus costs)</t>
  </si>
  <si>
    <t>R64702 - BASC Gymnastics</t>
  </si>
  <si>
    <t>1944 - NWM Auction and Multifunction Room - Half Day Rate</t>
  </si>
  <si>
    <t>2225 - Build - Inspection of Private Building Permits (Councils only) within CoGG (per inspect.)</t>
  </si>
  <si>
    <t>1283 - BVAC Court Four B/Ball Casual Hire</t>
  </si>
  <si>
    <t>1029 - LL Concession Plus 70% Student</t>
  </si>
  <si>
    <t xml:space="preserve">2802 - Tree Planting and Establishment </t>
  </si>
  <si>
    <t>0152 - Waste Truck Tyres</t>
  </si>
  <si>
    <t xml:space="preserve">2233 - Local Law Permit Application </t>
  </si>
  <si>
    <t>2596 - 4P capped parking fee</t>
  </si>
  <si>
    <t>1631 - Build Permit - Regd Build - Brick Fences - Up to $10,000</t>
  </si>
  <si>
    <t>R52803 - Community Information Total</t>
  </si>
  <si>
    <t>0900 - WW Gym Adult</t>
  </si>
  <si>
    <t>1642 - Build Permit - Own Build - Signs - Attach to building &amp; pole mounted - $10k - $20k</t>
  </si>
  <si>
    <t>R64415 - SD-Aquatics</t>
  </si>
  <si>
    <t>2338 - Arena - Board Room/Meeting Room - Private/Commercial Group per day - room only</t>
  </si>
  <si>
    <t>1023 - LL Adult Renew 12 months</t>
  </si>
  <si>
    <t>2715 - Drysdale CFC Facility Hire</t>
  </si>
  <si>
    <t>2797 - Up to 50m2 Aggregated Concrete Path - 125mm</t>
  </si>
  <si>
    <t>1180 - SD Casual Room Hire per hour</t>
  </si>
  <si>
    <t>1282 - BVAC Court Three Cricket Casual Hire</t>
  </si>
  <si>
    <t>2960 - NWM Volunteers / Hons Committee Fee</t>
  </si>
  <si>
    <t>1201 - SD Private Lesson</t>
  </si>
  <si>
    <t>1219 - SD Squad Casual Member</t>
  </si>
  <si>
    <t>2678 - Casual Hire Summer- Community 2 Pitch - Community Rate</t>
  </si>
  <si>
    <t>R54905 - Ocean Grove ICC Long Day Care Total</t>
  </si>
  <si>
    <t>R64510 - WW-Gym &amp; Aerobics</t>
  </si>
  <si>
    <t>0245 - Building Permits - Insp'ns</t>
  </si>
  <si>
    <t>1551 - Build Permit Own Build - Dwellings &amp; Multi Unit Develop - $150,001 - $250,000</t>
  </si>
  <si>
    <t>1688 - Build - Stat - Council Consid. (Built w/out Permit) Commercial Major, cost&lt;$300k (plus costs)</t>
  </si>
  <si>
    <t xml:space="preserve">1932 - NWM Auction Room - Regular User Day Rate </t>
  </si>
  <si>
    <t>1778 - WW Swim Adult with Child aged 5 - 18 yrs</t>
  </si>
  <si>
    <t>0158 - Pres Waste Scallop Shell</t>
  </si>
  <si>
    <t>1168 - SD Fam Monthly Debit x 1 student</t>
  </si>
  <si>
    <t>2948 - BCP 6 month site fee</t>
  </si>
  <si>
    <t>2970 - Home Maintenance - Agency</t>
  </si>
  <si>
    <t>0590 - Lara Swim Adult x 25</t>
  </si>
  <si>
    <t>1010 - Cat Over 10</t>
  </si>
  <si>
    <t>1601 - Build Permits - Own Build - Class 2 to Class 9 - $300,001 - $500,000</t>
  </si>
  <si>
    <t>2591 - Boorai Hourly Rate</t>
  </si>
  <si>
    <t>2738 - Seasonal Hire Summer- Community 2 Pitch- Commerical Rate</t>
  </si>
  <si>
    <t>0515 - Breamlea Crvn Pk Casual Fees</t>
  </si>
  <si>
    <t>2422 - Development Buildings &amp; Works  $5,000,001 - $15,000,000</t>
  </si>
  <si>
    <t>0093 - &gt; than 50m2 Deep strgth Asphalt</t>
  </si>
  <si>
    <t>0810 - SD Fam M/Ship Monthly Debit Joining Fee</t>
  </si>
  <si>
    <t>1013 - Pensioner Cat Breeder</t>
  </si>
  <si>
    <t>R41335 - Planning Scheme Amendments</t>
  </si>
  <si>
    <t>1561 - Build Permits - Regd Build - Alterations &amp; Additions -$25,001 - $50,000</t>
  </si>
  <si>
    <t>0784 - LL Swim/Sauna/Spa Concession</t>
  </si>
  <si>
    <t>2503 - Creche casual Visit 30 mins(Non Member)</t>
  </si>
  <si>
    <t>2819 - General Care - Hardship Fee Rate</t>
  </si>
  <si>
    <t>R64317 - LL-Schools Swim</t>
  </si>
  <si>
    <t>2573 - Leopold Long Day Care - Session</t>
  </si>
  <si>
    <t>0469 - P-Shed Corp Rate Music 2</t>
  </si>
  <si>
    <t>R64516 - WW-Learn to Swim</t>
  </si>
  <si>
    <t>6310 - Parks &amp; Gardens</t>
  </si>
  <si>
    <t>2965 - Program for Young People - General Care - Medium</t>
  </si>
  <si>
    <t>2840 - Virtual Classes plus Free Swim</t>
  </si>
  <si>
    <t>2817 - Respite CHSP</t>
  </si>
  <si>
    <t>2420 - Development Buildings &amp; Works $100,001 - $1,000,000</t>
  </si>
  <si>
    <t>1185 - SD Gym Concession x 10</t>
  </si>
  <si>
    <t>R64306 - LL-M/ship-Term Total</t>
  </si>
  <si>
    <t>0433 - P-Shed Comm Rate Auditorium Performance</t>
  </si>
  <si>
    <t>R73303 - Carousel Ops</t>
  </si>
  <si>
    <t>0973 - Private Booking 4-6 hours</t>
  </si>
  <si>
    <t>R66202 - BVAC</t>
  </si>
  <si>
    <t>0438 - P-Shed Comm Rate Music 3</t>
  </si>
  <si>
    <t>4130 - Strategic Implementation</t>
  </si>
  <si>
    <t>0472 - P-Shed Corp Rate Kitchen</t>
  </si>
  <si>
    <t>5440 - Community Child Health Total</t>
  </si>
  <si>
    <t>0733 - LL Adult M/Ship Monthly Debit Joining Fee</t>
  </si>
  <si>
    <t>1680 - Build - Stat - Council Consideration (Built w/out Permit) Domestic Major (plus costs)</t>
  </si>
  <si>
    <t>1530 - Build - Site shed over gantry space occup fee (per shed 6x3mtr, pr wk)</t>
  </si>
  <si>
    <t>1522 - Build - Hoard &amp; scaffold over gantry space occup fee (m2/per wk - min $130)</t>
  </si>
  <si>
    <t>1700 - Build - Info - Sec F - Owner Builder Statement</t>
  </si>
  <si>
    <t>2567 - NWM Gen Adm Pre-School - Group</t>
  </si>
  <si>
    <t>1063 - P-Shed Security Call out</t>
  </si>
  <si>
    <t>R57264 - Lara Hll Total</t>
  </si>
  <si>
    <t>R57255 - Virginia Todd Centre Total</t>
  </si>
  <si>
    <t>R57867 - John Landy Field</t>
  </si>
  <si>
    <t>R37313 - SZ Private Works</t>
  </si>
  <si>
    <t>0747 - Leisurelink Memberships Term</t>
  </si>
  <si>
    <t>R64417 - SD-Schools Swim Total</t>
  </si>
  <si>
    <t>2525 - Creche 25 visit pass 30 mins (Member)</t>
  </si>
  <si>
    <t>2871 - Armstrong Creek East Casual Hire - Community Rate</t>
  </si>
  <si>
    <t>2157 - SD Corporate Family Payroll + 2 Students</t>
  </si>
  <si>
    <t>0117 - Waste Tandem Trailers (waterline)</t>
  </si>
  <si>
    <t>1371 - Non Member Lunchtime Squad (1 hr) x 25 visits</t>
  </si>
  <si>
    <t>R64316 - LL-Learn to Swim</t>
  </si>
  <si>
    <t>R44400 - Animal Infringement Control Total</t>
  </si>
  <si>
    <t>R54371 - Purnell Road Child &amp; Family Centre Administration</t>
  </si>
  <si>
    <t>R36905 - Road Open Permits</t>
  </si>
  <si>
    <t>0078 - Up to 10m2 Nature Strip</t>
  </si>
  <si>
    <t>1186 - SD Fitness Assessment</t>
  </si>
  <si>
    <t>1490 - BASC Toddler and Play</t>
  </si>
  <si>
    <t>1266 - Create, Vary or Remove Restriction/Right of Way</t>
  </si>
  <si>
    <t>2724 - Seasonal Hire Winter- Community 1 Oval- Community Rate</t>
  </si>
  <si>
    <t>1637 - Build Permits - Own Build - Any Fence &gt;$25,000 - refer to alts &amp; adds</t>
  </si>
  <si>
    <t>1111 - WW Aerobics Concession x 10</t>
  </si>
  <si>
    <t>1544 - Build Permit Regd Build - Dwellings &amp; Multi Unit Develop - $400,001 - $500,000</t>
  </si>
  <si>
    <t>R57260 - Cobbin Fm</t>
  </si>
  <si>
    <t>1837 - Additional registration fee-offsite trading</t>
  </si>
  <si>
    <t>2209 - Private Car Park Agreement Permits</t>
  </si>
  <si>
    <t xml:space="preserve">2636 - Long Day Care -Hourly </t>
  </si>
  <si>
    <t>2297 - BASC Gym Concession x 10</t>
  </si>
  <si>
    <t>1062 - P-Shed Call out - Staff</t>
  </si>
  <si>
    <t>0748 - LL Adult M/Ship 3 months</t>
  </si>
  <si>
    <t>2421 - Development Buildings &amp; Works  $1,000,001 - $5,000,000</t>
  </si>
  <si>
    <t>0294 - Health Prescribed Accom - (21-50 people)</t>
  </si>
  <si>
    <t>1545 - Build Permit Regd Build - Dwellings &amp; Multi Unit Develop - $500,001 - $600,000</t>
  </si>
  <si>
    <t>0439 - P-Shed Comm Rate Foyer</t>
  </si>
  <si>
    <t>0591 - Lara Swim Concession x 25</t>
  </si>
  <si>
    <t>5530 - Home Modifications</t>
  </si>
  <si>
    <t>0795 - LL Swim School</t>
  </si>
  <si>
    <t>2894 - BCP Powered Site Off Peak Weekly - Family</t>
  </si>
  <si>
    <t>0089 - Up to 50m2 Unsealed Rd</t>
  </si>
  <si>
    <t>1608 - Build Permits - Regd Builder - Reclad/re-roof/restump - &gt;$10k refer to alts &amp; adds</t>
  </si>
  <si>
    <t>2837 - Whole Pool Hire, Per Hour</t>
  </si>
  <si>
    <t>1326 - P-Shed ProSTAGE</t>
  </si>
  <si>
    <t>2307 - Build - Own Build -Garage/Carport/Shed/Verandah/Pergola &gt;20m2 &gt;$40k - $50k</t>
  </si>
  <si>
    <t>R37230 - Fire Prevention Unit Total</t>
  </si>
  <si>
    <t>5430 - Centre Based Long Day Care Total</t>
  </si>
  <si>
    <t>1347 - Kardinia Pass Adult Dec</t>
  </si>
  <si>
    <t>1014 - Member Association - Cat</t>
  </si>
  <si>
    <t>1699 - Build - Info - Sec E - Mandatory Inspection Approval Dates</t>
  </si>
  <si>
    <t>0859 - SD Aqua Aerobics Adult</t>
  </si>
  <si>
    <t>0390 - Centenery Hall Hire Income</t>
  </si>
  <si>
    <t>1362 - Grovedale Neighbourhood House</t>
  </si>
  <si>
    <t>2971 - Home Maintenance - Agency Total</t>
  </si>
  <si>
    <t>1075 - LL Squad Casual Non Member</t>
  </si>
  <si>
    <t>2430 - Amended Development Permit up to $100,000</t>
  </si>
  <si>
    <t>2671 - Casual Hire Summer - Community 3 Oval - Commercial Rate</t>
  </si>
  <si>
    <t>2787 - Personal / Respite Care Agency - Public Holiday</t>
  </si>
  <si>
    <t>2109 - Up to 50m2 Bitumen Rd</t>
  </si>
  <si>
    <t>D52818 - Grovedale Neighbourhood House</t>
  </si>
  <si>
    <t>R64301 - LL Admin. Total</t>
  </si>
  <si>
    <t>2163 - Corporate Family Monthly Debit x 3 students</t>
  </si>
  <si>
    <t>1697 - Build - Info - Sec D - Land in Special Areas - Std</t>
  </si>
  <si>
    <t>2143 - FDC Parent Contribution</t>
  </si>
  <si>
    <t>1599 - Build Permits - Own Build - Class 2 to Class 9 - $150,001 - $200,000</t>
  </si>
  <si>
    <t>2744 - Seasonal Hire Winter- Community 3 Pitch- Commercial Rate</t>
  </si>
  <si>
    <t>2305 - Build - Regd Build -Garage/Carport/Shed/Verandah/Pergola &gt;20m2 - &gt;$30k-$40k</t>
  </si>
  <si>
    <t>0455 - P-Shed Comm Rate Music 123 Weekend (each rm)</t>
  </si>
  <si>
    <t>2904 - Seasonal site rate Mlb Cup W/e - mid Apr</t>
  </si>
  <si>
    <t>0461 - P-Shed Comm Rate Music 123 Week (each room)</t>
  </si>
  <si>
    <t>2512 - Occassional Care 3 hr</t>
  </si>
  <si>
    <t>1567 - Build Permits - Regd Build - Alterations &amp; Additions - $400,001 - $500,000</t>
  </si>
  <si>
    <t>0572 - Kardinia Season ticket (conc)</t>
  </si>
  <si>
    <t>2241 - Microchipped Dog Pensioner (pre 2013)</t>
  </si>
  <si>
    <t>R54955 - Norlane ICC SHP Total</t>
  </si>
  <si>
    <t>1662 - Build Permit - Building Permits &amp; Inspections - outside CoGG - any value (P.O.A)</t>
  </si>
  <si>
    <t>2217 - Single Axle Caged Heaped Trailer</t>
  </si>
  <si>
    <t>2581 - Belmont Hourly Rate</t>
  </si>
  <si>
    <t>2367 - Arena - Contractors - First Aid - Community</t>
  </si>
  <si>
    <t>R64416 - SD-Learn to Swim Total</t>
  </si>
  <si>
    <t>2911 - BCP1 Bedroom Cabin w ensuite 1,2,3,4 Peak Weekly - Family</t>
  </si>
  <si>
    <t>R54962 - Barwon Heads ICC Kindergarten Total</t>
  </si>
  <si>
    <t>D</t>
  </si>
  <si>
    <t>2493 - Occasional Care - 3 hr session - Jan to Jun</t>
  </si>
  <si>
    <t>0085 - Up to 50m2 Segmental Block Pavers</t>
  </si>
  <si>
    <t>1560 - Build Permits - Regd Build - Alterations &amp; Additions - $10,001 - $25,000</t>
  </si>
  <si>
    <t>0537 - Elcho Green Concession and Students u/21</t>
  </si>
  <si>
    <t>2673 - Casual Hire Winter - Community 3 Oval - Commercial Rate</t>
  </si>
  <si>
    <t>1776 - Pool Party - Party Deposit</t>
  </si>
  <si>
    <t>0930 - Waterworld Aquatics</t>
  </si>
  <si>
    <t>2521 - Build Stat - POPE - 5000 to 10000 people</t>
  </si>
  <si>
    <t>2611 - Domestic Animal Business Reg (10 or less animals)</t>
  </si>
  <si>
    <t>1654 - Build Permit - Own build - relocation of dwelling (inc alts &amp; adds) - &gt;$100k (P.O.A)</t>
  </si>
  <si>
    <t>2458 - Geelong West Town Hall Hourly Rate - Supper Room Weekend</t>
  </si>
  <si>
    <t xml:space="preserve">1777 - WW Swim Adult with Child under 5yrs </t>
  </si>
  <si>
    <t>2834 - Club/School Carnival, Fina Pool</t>
  </si>
  <si>
    <t>2649 - Kindergarten  - 4 yr old  - 15 hour session - Jul to Dec</t>
  </si>
  <si>
    <t>R64150 - Lara Pool</t>
  </si>
  <si>
    <t>1523 - Build - Alimaks, chutes, fixed crane base permit fee</t>
  </si>
  <si>
    <t>0157 - Pres Waste Fish waste</t>
  </si>
  <si>
    <t xml:space="preserve">2332 - Arena - Function Room - Council Depts per day </t>
  </si>
  <si>
    <t>0896 - WW Adult M/Ship 3 months</t>
  </si>
  <si>
    <t>2653 - Warrant</t>
  </si>
  <si>
    <t>2523 - Creche casual visit 30 mins (Member)</t>
  </si>
  <si>
    <t>1071 - BAC Fam M/Ship Monthly Debit Joining Fee</t>
  </si>
  <si>
    <t>1757 - LL Swim Adult With Child Under 5 yrs</t>
  </si>
  <si>
    <t>1629 - Build Permit - Own Build - Masts/Antennas, Retaining Walls -&gt;$25k refer to alts &amp; adds</t>
  </si>
  <si>
    <t>R55245 - Domestic Assistance CHSP Total</t>
  </si>
  <si>
    <t>0072 - Up to 10m2 Concrete Path - 125mm</t>
  </si>
  <si>
    <t>2443 - Centenary Hall Hourly Rate - Supper Room Weekend</t>
  </si>
  <si>
    <t>1374 - Grovedale Neighbourhood House hire</t>
  </si>
  <si>
    <t>1076 - BAC Corp M/Ship Adult weekly</t>
  </si>
  <si>
    <t>0190 - Dog Registration - Full</t>
  </si>
  <si>
    <t>2381 - Release fee (Dogs)</t>
  </si>
  <si>
    <t>R57260 - Cobbin Fm Total</t>
  </si>
  <si>
    <t>0559 - Kardinia Swim Spectator</t>
  </si>
  <si>
    <t>5785 - Community &amp; Recreation</t>
  </si>
  <si>
    <t>2676 - Casual Hire Winter - Communuty 1 Pitch - Community Rate</t>
  </si>
  <si>
    <t>1907 - Ocean Grove ICC - 3 yr Kinder</t>
  </si>
  <si>
    <t>1712 - Build - Copy of Build. Permit or Occup. permit (single doc - commercial) &lt;10yrs min fee</t>
  </si>
  <si>
    <t>1533 - Build - Footpath Occup space occup fee (m2/per wk - min $200)</t>
  </si>
  <si>
    <t xml:space="preserve">2853 - Virtual Classes plus Free Swim Concession </t>
  </si>
  <si>
    <t>2808 - Visitor Facilities hire - half day</t>
  </si>
  <si>
    <t>1976 - Seating Bank Reinstall</t>
  </si>
  <si>
    <t>2733 - Seasonal Hire Summer- Community 1 Pitch- Community Rate</t>
  </si>
  <si>
    <t>1988 - Hardship Rate</t>
  </si>
  <si>
    <t>R55245 - Domestic Assistance CHSP</t>
  </si>
  <si>
    <t>2264 - Ocean Grove ICC - 4 yr Old Kinder</t>
  </si>
  <si>
    <t>1041 - Goods for Sale Application/Transfer</t>
  </si>
  <si>
    <t xml:space="preserve">1893 - Lara Season Ticket (Family) Jan </t>
  </si>
  <si>
    <t>2304 - Build - Own Build -Garage/Carport/Shed/Verandah/Pergola &gt;20m2 -$10k - $20k</t>
  </si>
  <si>
    <t>1291 - BVAC Sunday Market Clothes Rack Hire</t>
  </si>
  <si>
    <t>1587 - Build Permits - Regd Build - Class 2 to Class 9 - $100,001 - $150,000</t>
  </si>
  <si>
    <t>R54972 - Grovedale ICC Kindergarten</t>
  </si>
  <si>
    <t>1022 - BASC GX (Land) Casual Fees</t>
  </si>
  <si>
    <t>2875 - Health Consult - Inspect Fee - Food &gt;300m2</t>
  </si>
  <si>
    <t>1742 - CLTC - B/Ball Causal User Shootaround</t>
  </si>
  <si>
    <t>2201 - Viewing of CoGG animal registration database</t>
  </si>
  <si>
    <t>1059 - Permit Space (unreserved)</t>
  </si>
  <si>
    <t>5490 - Integrated Children Centres</t>
  </si>
  <si>
    <t>2968 - Home Maintenance - PYP - Medium</t>
  </si>
  <si>
    <t>R64406 - SD-M/ship-Term Total</t>
  </si>
  <si>
    <t>0387 - Virginia Todd Ctr</t>
  </si>
  <si>
    <t>1007 - Splashdown</t>
  </si>
  <si>
    <t>1698 - Build - Info - Sec D - Land in Special Areas - Fast Track</t>
  </si>
  <si>
    <t>0116 - Waste Single axle trailers (heaped) min</t>
  </si>
  <si>
    <t>1679 - Build - Stat - Council Consideration (Built w/out Permit) Domestic Medium (plus costs)</t>
  </si>
  <si>
    <t>0263 - Health Class 1 Prem-Base Rate</t>
  </si>
  <si>
    <t>1040 - Queens Park Student Green Fee</t>
  </si>
  <si>
    <t>1527 - Build - Gantry Permit Fee</t>
  </si>
  <si>
    <t>1073 - LL Creche Aerobics Staff</t>
  </si>
  <si>
    <t>6470 - Bellarine Aquatics Sports Centre</t>
  </si>
  <si>
    <t>2542 - CLTC Synthetic Pitch Hire Non-Affiliate Full Pitch after 4pm</t>
  </si>
  <si>
    <t>2932 - BCP 2 Bedroom Cabin w ensuite (6) Off Peak Weekly - Family</t>
  </si>
  <si>
    <t>2711 - Casual Hire Summer- Bowls- Commercial Rate</t>
  </si>
  <si>
    <t>R64505 - WW-M/ship-Direct Debit</t>
  </si>
  <si>
    <t>2644 - Armstrong Creek East Hub Hourly Rate - Multipurpose Rooms</t>
  </si>
  <si>
    <t>1653 - Build Permit - Own build - relocation of dwelling (inc alts &amp; adds) - $50k - $100k</t>
  </si>
  <si>
    <t>2342 - Arena - Options - Tea/Coffee per person</t>
  </si>
  <si>
    <t>R38125 - Green Waste Service</t>
  </si>
  <si>
    <t>2873 - Personal Care - Hardship Fee</t>
  </si>
  <si>
    <t>1975 - Commercial Kitchen Rental - Day Rate</t>
  </si>
  <si>
    <t>1090 - WW Concession Plus 70% Student</t>
  </si>
  <si>
    <t>R44503 - Caravan Park Income</t>
  </si>
  <si>
    <t>5780 - Potato Shed</t>
  </si>
  <si>
    <t>R57858 - Greenville Kinder Total</t>
  </si>
  <si>
    <t>0252 - Building Road Occupation</t>
  </si>
  <si>
    <t>1059 - P-Shed Stage Set up / Pack up</t>
  </si>
  <si>
    <t>R36904 - Property Information Fees Total</t>
  </si>
  <si>
    <t>0096 - &gt; than 50m2 Concrete Path - 125mm</t>
  </si>
  <si>
    <t>0268 - Health Class 2  Prem - Base Rate</t>
  </si>
  <si>
    <t>R54935 - Leopold ICC SHP Total</t>
  </si>
  <si>
    <t>1392 - Reserved Car Parking Spaces (Long Term) Non- Metered</t>
  </si>
  <si>
    <t>R57874 - Leopold Community Centre Operations</t>
  </si>
  <si>
    <t>1370 - Member Lunchtime Squad (1hr) x 25 visits</t>
  </si>
  <si>
    <t xml:space="preserve">2316 - Whittington Child and Family Centre - LDC Daily Rate </t>
  </si>
  <si>
    <t>3640 - Program Delivery Total</t>
  </si>
  <si>
    <t>0788 - LL Aqua Aerobics Concession x 10</t>
  </si>
  <si>
    <t>2538 - CLTC Synthetic Pitch Hire Affiliate Full Pitch before 4pm</t>
  </si>
  <si>
    <t>2221 - Build - Building Permits - Extension of Time</t>
  </si>
  <si>
    <t>2969 - Home Maintenance - PYP - High</t>
  </si>
  <si>
    <t>2815 - Personal Care Total</t>
  </si>
  <si>
    <t>2315 - Whittington Child and Family Centre LDC Full Timers</t>
  </si>
  <si>
    <t>2564 - Electrol Roll Search</t>
  </si>
  <si>
    <t>1190 - SD Aerobics Concession x 10</t>
  </si>
  <si>
    <t>2753 - Seasonal Hire Summer- Criterium- Community Rate</t>
  </si>
  <si>
    <t>2906 - Additional person site/cabin - adult</t>
  </si>
  <si>
    <t>0972 - Private Booking 2-4 hours</t>
  </si>
  <si>
    <t>0484 - P-Shed Corp Rate Multi Purpose Weekend</t>
  </si>
  <si>
    <t>1810 - Occupancy Permit/Final Certificate not assoc. with Building Permit Class 1 &amp; 10</t>
  </si>
  <si>
    <t>2505 - Creche 25 visit pass 30 mins (Non Member)</t>
  </si>
  <si>
    <t>1006 - Pensioner Desexed Dog</t>
  </si>
  <si>
    <t>R54302 - City Learning &amp; Care Belmont</t>
  </si>
  <si>
    <t>1716 - Build - Copying Plans - (A3)</t>
  </si>
  <si>
    <t>2252 - Norlane Holiday Program</t>
  </si>
  <si>
    <t>2459 - Geelong West Town Hall Hourly Rate - Main Hall Weekday</t>
  </si>
  <si>
    <t>R54920 - Ocean Grove ICC Occasional Care Total</t>
  </si>
  <si>
    <t>2260 - Failing To Comply With A Notice To Comply</t>
  </si>
  <si>
    <t>999 - Member Canine Association</t>
  </si>
  <si>
    <t>R57276 - Portarlington Parks Hall</t>
  </si>
  <si>
    <t>1045 - Elcho M/ship Student 12 month</t>
  </si>
  <si>
    <t>2402 - Amend of End a 173 Agreement</t>
  </si>
  <si>
    <t>2639 - Lara Hall Hourly Rate - Meeting Room</t>
  </si>
  <si>
    <t>1048 - LL Aerobics Group</t>
  </si>
  <si>
    <t>0099 - &gt; than 50m2 Concrete Rd</t>
  </si>
  <si>
    <t>2482 - Kindergarten - 3 yr old - 3.5 hr session - Jan to Jun</t>
  </si>
  <si>
    <t>2891 - BCP Powered Site Off Peak Nightly - 2 Adults</t>
  </si>
  <si>
    <t>1104 - BAC SD Swim Adult  x 25</t>
  </si>
  <si>
    <t>0677 - CLTC Badminton Casual before 5pm</t>
  </si>
  <si>
    <t>0258 - Pros/CL Alfresco Occupancy Fee (non CAA)</t>
  </si>
  <si>
    <t>2646 - Kindergarten -3 yr old - 5 hr session - Jan to Jun</t>
  </si>
  <si>
    <t>1636 - Build Permits - Own Build - Any Fence - $10,001 - $20,000</t>
  </si>
  <si>
    <t>2629 - Drysdale CFC- Long Day Care - Program  Fees</t>
  </si>
  <si>
    <t>2852 - Virtual Classes plus Free Swim</t>
  </si>
  <si>
    <t>2944 - BCP 1 Bedroom Villa w ensuite (9) Off Peak Weekly - 2 Adults</t>
  </si>
  <si>
    <t>R54303 - City Learning &amp; Care Corio</t>
  </si>
  <si>
    <t>1524 - Build - Alimaks, chutes, fixed crane base min deposit</t>
  </si>
  <si>
    <t>1673 - Build - Lodgement Fee - Commercial Permits (Cost of works = $5k or more)</t>
  </si>
  <si>
    <t>0274 - Health Class 2  Prem-Food Factories</t>
  </si>
  <si>
    <t>2742 - Seasonal Hire Summer- Communtiy 3 Pitch- Commercial Rate</t>
  </si>
  <si>
    <t>1610 - Build Permits - Own Builder - Reclad/re-roof/restump - $5,001 - $10,000</t>
  </si>
  <si>
    <t>0846 - SD Aerobics Adult</t>
  </si>
  <si>
    <t>0847 - SD Aerobics Concession</t>
  </si>
  <si>
    <t>2203 - Infringements - 1 penalty unit</t>
  </si>
  <si>
    <t>R55235 - Respite Care CHSP Total</t>
  </si>
  <si>
    <t>2773 - Personal Care - Medium</t>
  </si>
  <si>
    <t>2258 - Booked School Program</t>
  </si>
  <si>
    <t>R57874 - Leopold Community Centre Operations Total</t>
  </si>
  <si>
    <t>2801 - &gt; 50m2 Concrete Path - 150mm Industrial</t>
  </si>
  <si>
    <t>2708 - Casual Hire Winter- Athletics- Community Rate</t>
  </si>
  <si>
    <t>1931 - NWM Auction Room - Standard Full Day Rate</t>
  </si>
  <si>
    <t>0871 - SD Swim Concession x 25</t>
  </si>
  <si>
    <t>2885 - Leopold Community Hub Multi-Purpose Room</t>
  </si>
  <si>
    <t>0492 - P-Shed Corp Rate Music 123 Week (each room)</t>
  </si>
  <si>
    <t>R54964 - Barwon Heads ICC Occasional Care Total</t>
  </si>
  <si>
    <t>1581 - Build Permits - Own Build - Alterations &amp; Additions - $500,001 - $600,000</t>
  </si>
  <si>
    <t>2693 - Casual Rate Winter- Court- Commercial Rate</t>
  </si>
  <si>
    <t>2360 - Arena - Public Holiday Rates - FOH Supervisor</t>
  </si>
  <si>
    <t>0486 - P-Shed Corp Rate Music 123 Weekend (each rm)</t>
  </si>
  <si>
    <t>0607 - Lara Season ticket (adult)</t>
  </si>
  <si>
    <t>0935 - WW Aqua Aerobics Adult x 10</t>
  </si>
  <si>
    <t>0678 - CLTC Badminton After 5pm</t>
  </si>
  <si>
    <t>1890 - Lara Season Ticket (adult) Jan</t>
  </si>
  <si>
    <t>R64517 - WW-Schools Swim Total</t>
  </si>
  <si>
    <t>0487 - P-Shed Corp Rate Foyer Weekend</t>
  </si>
  <si>
    <t>7330 - Central Geelong &amp; Waterfront Place Management Total</t>
  </si>
  <si>
    <t>2782 - Home Maintenance - High</t>
  </si>
  <si>
    <t>0436 - P-Shed Comm Rate Music 1</t>
  </si>
  <si>
    <t>2913 - BCP1 Bedroom Cabin w ensuite 1,2,3,4 Off Peak Weekly - 2 Adults</t>
  </si>
  <si>
    <t>2665 - Casual Hire Winter - Community Oval 1 - Commercial Rate</t>
  </si>
  <si>
    <t>2438 - Miscellaneous Fees</t>
  </si>
  <si>
    <t>0090 - Up to 50m2 Nature Strip</t>
  </si>
  <si>
    <t>2543 - CLTC Synthetic Pitch Casual Hire Full Pitch after 4pm</t>
  </si>
  <si>
    <t>2111 - BASC Corp Adult 12 mth Renew</t>
  </si>
  <si>
    <t>R37360 - EZ Private Works</t>
  </si>
  <si>
    <t>2640 - Newcomb Hall Hourly Rate - Whole Venue</t>
  </si>
  <si>
    <t>1187 - BVAC - Market Fees</t>
  </si>
  <si>
    <t>4440 - Local Laws &amp; Traffic</t>
  </si>
  <si>
    <t>1012 - Cat Breeder</t>
  </si>
  <si>
    <t>0467 - P-Shed Corp Rate Studio</t>
  </si>
  <si>
    <t>R44502 - Statutory</t>
  </si>
  <si>
    <t>0490 - P-Shed Corp Rate Multi Purpose Week</t>
  </si>
  <si>
    <t>R54950 - Norlane ICC Administration Total</t>
  </si>
  <si>
    <t>2648 - Kindergarten  - 3 yr old - 3.5 hr session- Jan to Jun</t>
  </si>
  <si>
    <t>2500 - Creche 25 visit 30mins (Member)</t>
  </si>
  <si>
    <t>R57255 - Virginia Todd Centre</t>
  </si>
  <si>
    <t>2550 - CLTC Synthetic Pitch Half Pitch Hire After 4pm</t>
  </si>
  <si>
    <t>5439 - Drysdale Child &amp; Family Centre</t>
  </si>
  <si>
    <t>2731 - Seasonal Hire Winter- Community 3 Oval- Community Rate</t>
  </si>
  <si>
    <t>1404 - WW Squad Member 25 visits</t>
  </si>
  <si>
    <t>2608 - Kardinia Park Private Works Income</t>
  </si>
  <si>
    <t>1585 - Build Permits - Regd Build - Class 2 to Class 9 - $10,001 - $50,000</t>
  </si>
  <si>
    <t>R54915 - Ocean Grove ICC Kindergarten</t>
  </si>
  <si>
    <t>1755 - LL Pool Parties - Party Deposit</t>
  </si>
  <si>
    <t>1516 - Basketball training 1 hr</t>
  </si>
  <si>
    <t>1048 - Elcho Adult Green Fee</t>
  </si>
  <si>
    <t>R44506 - Road Occupation Total</t>
  </si>
  <si>
    <t>L</t>
  </si>
  <si>
    <t>0086 - Up to 50m2 Concrete Kerb</t>
  </si>
  <si>
    <t>1344 - Kardinia Pass Concession Dec</t>
  </si>
  <si>
    <t>R55260 - Domestic Assistance PYP Total</t>
  </si>
  <si>
    <t>2593 - Leopold Hourly Rate</t>
  </si>
  <si>
    <t>2498 - Creche casual visit 30mins (Member)</t>
  </si>
  <si>
    <t>0451 - P-Shed Comm Rate Kitchen Daily</t>
  </si>
  <si>
    <t>R37310 - Reinstatements</t>
  </si>
  <si>
    <t>2161 - SD Aqua Bubble</t>
  </si>
  <si>
    <t>2599 - All day capped fee (low occ area)</t>
  </si>
  <si>
    <t>R61154 - Breamlea Caravan Park</t>
  </si>
  <si>
    <t>1289 - BVAC Sunday Market Indoor Stall</t>
  </si>
  <si>
    <t>0098 - &gt; than 50m2 Concrete Kerb</t>
  </si>
  <si>
    <t>R64406 - SD-M/ship-Term</t>
  </si>
  <si>
    <t>1568 - Build Permits - Regd Build - Alterations &amp; Additions -$500,001 - $600,000</t>
  </si>
  <si>
    <t>0589 - Lara Swim School</t>
  </si>
  <si>
    <t>R54100 - Family Services Manager Total</t>
  </si>
  <si>
    <t>3690 - Development Planning</t>
  </si>
  <si>
    <t>1696 - Build - Info - Sec C - Build Permit Details (10yrs) inc current notices/orders - fast track</t>
  </si>
  <si>
    <t>1079 - LL Off Peak Upgrade</t>
  </si>
  <si>
    <t>2702 - Casual Hire Summer- BMX- Community Rate</t>
  </si>
  <si>
    <t>R44421 - Brougham Car Park Total</t>
  </si>
  <si>
    <t>1779 - WW Swim Family (Spectator) with Child aged 5-18yrs</t>
  </si>
  <si>
    <t>2303 - Build - Regd Build -Garage/Carport/Shed/Verandah/Pergola &gt;20m2 -$10k - $20k</t>
  </si>
  <si>
    <t>2757 - Seasonal Hire Summer- Velodrome- Community Rate</t>
  </si>
  <si>
    <t>1557 - Build Permit Own Build - Dwellings &amp; Multi Unit Develop - $800,001 - $1,000,000</t>
  </si>
  <si>
    <t>R54510 - Family Day Care Operations Total</t>
  </si>
  <si>
    <t>1859 - Community Options Personal Care</t>
  </si>
  <si>
    <t>0663 - Corio LeisureTime Centre</t>
  </si>
  <si>
    <t>0889 - WW Corp M/Ship Adult weekly</t>
  </si>
  <si>
    <t>1095 - WW Corp M/Ship Family Monthly Debit x 2 students</t>
  </si>
  <si>
    <t>R55342 - Home Maintenance Total</t>
  </si>
  <si>
    <t>2754 - Seasonal Hire Summer- Criterium- Commercial Rate</t>
  </si>
  <si>
    <t>1330 - P-Shed EWP</t>
  </si>
  <si>
    <t>994 - P-Shed Sunday Cleaning Cost</t>
  </si>
  <si>
    <t>2513 - Occasional Care 1/2 hr</t>
  </si>
  <si>
    <t>2481 - Kindergarten - 3 yr old - 3.5 hr session - Jul to Dec</t>
  </si>
  <si>
    <t>2718 - Seasonal Hire Summer- Community 1 Oval- Commercial Rate</t>
  </si>
  <si>
    <t>2491 - Occasional Care - 4 hr session - Jan to Jun</t>
  </si>
  <si>
    <t>2843 - 3D Body Composition Testing - Non Member price per scan</t>
  </si>
  <si>
    <t>R44503 - Caravan Park Income Total</t>
  </si>
  <si>
    <t>1947 - NWM Strachan Room - Regular User Day Rate</t>
  </si>
  <si>
    <t>8110 - Central Geelong Revitalisation</t>
  </si>
  <si>
    <t>1012 - WW Swim Spectator Fee</t>
  </si>
  <si>
    <t>2759 - Seasonal Hire Winter- Velodrome- Community Rate</t>
  </si>
  <si>
    <t>1076 - LL Squad Member x 25 visits</t>
  </si>
  <si>
    <t>1640 - Build Permit - Regd Build - Signs - Attach to building &amp; pole mounted - $20k refer to alts &amp; adds</t>
  </si>
  <si>
    <t>R36903 - Subdivision Admin</t>
  </si>
  <si>
    <t xml:space="preserve">2633 - Long Day Care -Daily </t>
  </si>
  <si>
    <t>2585 - Drysdale Hourly Rate</t>
  </si>
  <si>
    <t>R52803 - Community Information</t>
  </si>
  <si>
    <t>1001 - Obedience Trained Dog</t>
  </si>
  <si>
    <t>A</t>
  </si>
  <si>
    <t>1036 - Queens Park M/ship Student 12 months</t>
  </si>
  <si>
    <t>1531 - Build - Footpath Occup min deposit</t>
  </si>
  <si>
    <t>1058 - P-Shed Set up / Pick up / Chairs</t>
  </si>
  <si>
    <t>0941 - WW Swim Concession</t>
  </si>
  <si>
    <t>1179 - SD Active Adults 12 months</t>
  </si>
  <si>
    <t>R37310 - Reinstatements Total</t>
  </si>
  <si>
    <t>0410 - Lara Hall Regular Hirers</t>
  </si>
  <si>
    <t>0176 - Dev Cont Misc Approvals &amp; permits</t>
  </si>
  <si>
    <t>2192 - Returned Anmal to Owner(dogs and cats)</t>
  </si>
  <si>
    <t>1804 - BASC Schools - Instructor Fee</t>
  </si>
  <si>
    <t>1272 - Written Request for Information</t>
  </si>
  <si>
    <t>1005 - Desexed Dog</t>
  </si>
  <si>
    <t>1055 - General Permit (unreserved space)</t>
  </si>
  <si>
    <t>0111 - extra bins</t>
  </si>
  <si>
    <t>1096 - BAC Aqua Aerobics Concession x 10</t>
  </si>
  <si>
    <t>2437 - Planning - Decision of Responsible Authority</t>
  </si>
  <si>
    <t>2798 - Up to 50m2 Concrete Path - 150mm Industrial</t>
  </si>
  <si>
    <t>R57258 - Centenery Hll</t>
  </si>
  <si>
    <t xml:space="preserve">2156 - LL Group Personal Training </t>
  </si>
  <si>
    <t>2479 - Kindergarten - 3 yr old - 5 hr session - Jul to Dec</t>
  </si>
  <si>
    <t>2416 - Residential Development - Single Dwelling - $500,001 - $1,000,000</t>
  </si>
  <si>
    <t>0069 - Up to 10m2 Deep strgth Asphalt</t>
  </si>
  <si>
    <t>2501 - Creche 25 visit 30mins (Non-Member)</t>
  </si>
  <si>
    <t>5550 - Home Care Packages Total</t>
  </si>
  <si>
    <t>3720 - Emergency Management</t>
  </si>
  <si>
    <t>R64140 - Kardinia Pool</t>
  </si>
  <si>
    <t>0070 - Up to 10m2 Asphalt path</t>
  </si>
  <si>
    <t>R64720 - BASC Childcare Total</t>
  </si>
  <si>
    <t>2649 - Leopold Community Hub Hourly Rate - Meeting Room</t>
  </si>
  <si>
    <t>0586 - Lara Swim Adult</t>
  </si>
  <si>
    <t>0358 - Ariston Childcare Centre  -  Full Timers</t>
  </si>
  <si>
    <t>2692 - Casual Hire Winter- Court- Community Rate</t>
  </si>
  <si>
    <t>0244 - Building Consultancy Income</t>
  </si>
  <si>
    <t>2783 - Respite PYP</t>
  </si>
  <si>
    <t>2533 - Planning Scheme Amendment - Adoption Fee</t>
  </si>
  <si>
    <t>0476 - P-Shed Corp Rate All Areas Weekend</t>
  </si>
  <si>
    <t>R54950 - Norlane ICC Administration</t>
  </si>
  <si>
    <t>0574 - Kardinia Season ticket (family)</t>
  </si>
  <si>
    <t>2357 - Arena - Public Holiday Rates - Chief Fire Warden</t>
  </si>
  <si>
    <t>1538 - Build - road/lane closures max deposit</t>
  </si>
  <si>
    <t>0095 - &gt; than 50m2 Concrete Path - 75mm</t>
  </si>
  <si>
    <t>1172 - SD Corp M/Ship Family Payroll Deduction</t>
  </si>
  <si>
    <t>1651 - Build Permit - Own build - relocation of dwelling (inc alts &amp; adds) - $10k - $20k</t>
  </si>
  <si>
    <t>R44421 - Brougham Car Park</t>
  </si>
  <si>
    <t>2860 - LL Active Adult GOLD - Monthly Debit</t>
  </si>
  <si>
    <t>2735 - Seasonal Hire Winter- Community 1 Pitch- Community Rate</t>
  </si>
  <si>
    <t>R38220 - Drysdale Landfill Operations</t>
  </si>
  <si>
    <t>R55235 - Respite Care CHSP</t>
  </si>
  <si>
    <t>2540 - CLTC Synthetic Pitch Casual Hire Full Pitch before 4pm</t>
  </si>
  <si>
    <t>6620 - Indoor Activity Centres</t>
  </si>
  <si>
    <t>1543 - Build Permit Regd Build - Dwellings &amp; Multi Unit Develop - $350,001 - $400,000</t>
  </si>
  <si>
    <t>1733 - Mobile Courier Parking Permit</t>
  </si>
  <si>
    <t>1969 - Build Permits - Regd Build - Alterations &amp; Additions - $5,001 to $10,000</t>
  </si>
  <si>
    <t>2689 - Casual Hire Winter- Reserve- Commercial Rate</t>
  </si>
  <si>
    <t>1024 - LL Family Renew 12 months</t>
  </si>
  <si>
    <t>5436 - Kindergarten Development Services</t>
  </si>
  <si>
    <t>1619 - Build Permits - Regd Build - Swimming Pools/Spas/Decks - $10,001 - $25,000</t>
  </si>
  <si>
    <t>0488 - P-Shed Corp Rate Kitchen Weekend</t>
  </si>
  <si>
    <t>R64420 - SD-Childcare</t>
  </si>
  <si>
    <t>2857 - LL Active Adults 3 months Renew</t>
  </si>
  <si>
    <t>1799 - SD Swim Adult with Child aged 5 - 18 yrs</t>
  </si>
  <si>
    <t>R44287 - Building Demolition Subject to Planning Req Total</t>
  </si>
  <si>
    <t>0946 - Waterworld Learn to Swim</t>
  </si>
  <si>
    <t>1389 - Septic tank plans copy&amp;supply</t>
  </si>
  <si>
    <t>2851 - 3D Body Composition Testing - Non Member price per scan</t>
  </si>
  <si>
    <t>0899 - Waterworld Gym and Aerobics</t>
  </si>
  <si>
    <t>2410 - Alter plan prior to Certification</t>
  </si>
  <si>
    <t>D81134 - Laneways Waste Trial Total</t>
  </si>
  <si>
    <t>1646 - Build Permit - Regd build - relocation of dwelling (inc alts &amp; adds) -$20k - $50k</t>
  </si>
  <si>
    <t>0337 - Activities and Program Fees - Exempt GST</t>
  </si>
  <si>
    <t>2000 - Customer &amp; Corporate Services</t>
  </si>
  <si>
    <t>2580 - Belmont Short Day Program</t>
  </si>
  <si>
    <t>2235 - Corio Street - Casual Parking</t>
  </si>
  <si>
    <t>1054 - LL Learn to Swim Concession</t>
  </si>
  <si>
    <t>0445 - P-Shed Comm Rate All Areas Weekend</t>
  </si>
  <si>
    <t>1693 - Build - Stat - Siting Approval Only (Temporary Structures)</t>
  </si>
  <si>
    <t>0076 - Up to 10m2 Bluestone Pitcher</t>
  </si>
  <si>
    <t>2865 - WW Active Adult GOLD Monthly Debit</t>
  </si>
  <si>
    <t>0936 - WW Aqua Aerobics Concession x 10</t>
  </si>
  <si>
    <t>1279 - BVAC B/Ball Casual User Shoot Around</t>
  </si>
  <si>
    <t>1319 - P-Shed Marketing Fee</t>
  </si>
  <si>
    <t>2844 - Virtual Classes plus Free Swim</t>
  </si>
  <si>
    <t>1648 - Build Permit - Regd build - relocation of dwelling (inc alts &amp; adds) - &gt;$100k (P.O.A)</t>
  </si>
  <si>
    <t xml:space="preserve">1316 - P-Shed Pro Rata Sound Performance </t>
  </si>
  <si>
    <t>0239 - Fire Prevention - 2nd Notice</t>
  </si>
  <si>
    <t>1100 - WW Active Adults 3 months</t>
  </si>
  <si>
    <t>2961 - Program for Young People - Personal Care - Medium</t>
  </si>
  <si>
    <t>2244 - Cat over 10 years desexed</t>
  </si>
  <si>
    <t>1198 - SD Learn to Swim Concession</t>
  </si>
  <si>
    <t>R54400 - Community Child Health Total</t>
  </si>
  <si>
    <t>R57257 - Minor Halls</t>
  </si>
  <si>
    <t>2725 - Seasonal Rate Winter- Community 1 Oval- Commercial Rate</t>
  </si>
  <si>
    <t>1826 - Non serious injury by non dangerous dog</t>
  </si>
  <si>
    <t>1016 - LL Swim Spectator Fee</t>
  </si>
  <si>
    <t>2283 - Webstar Squad</t>
  </si>
  <si>
    <t>0734 - LL Adult M/Ship Monthly</t>
  </si>
  <si>
    <t>R54935 - Leopold ICC SHP</t>
  </si>
  <si>
    <t>998 - Haymarket Day Parking</t>
  </si>
  <si>
    <t>2468 - Centenary Hall Hourly Rate - Whole Venue Weekend</t>
  </si>
  <si>
    <t>2770 - Seasonal Hire Summer- Bowls- Commercial Rate</t>
  </si>
  <si>
    <t>0209 - Reserve Car Park Space - unmetered</t>
  </si>
  <si>
    <t>1604 - Build Permits - Own Build - Class 2 to Class 9 - $800,001 - $1,000,000</t>
  </si>
  <si>
    <t>1004 - BAC Lane Hire</t>
  </si>
  <si>
    <t>1000 - Pensioner Member Canine Association</t>
  </si>
  <si>
    <t>2108 - Up to 10m2 Bitumen Rd</t>
  </si>
  <si>
    <t>2223 - Build - Additional/Reinspect Council Permits (current permit only/per inspection)</t>
  </si>
  <si>
    <t>1051 - P-Shed Wastewise Sorting Fee</t>
  </si>
  <si>
    <t>1753 - LL Pool Parties - Catered Party</t>
  </si>
  <si>
    <t>1789 - Learn to Swim</t>
  </si>
  <si>
    <t>1144 - WW Squad Member</t>
  </si>
  <si>
    <t>1105 - BAC Swim Concession x 25</t>
  </si>
  <si>
    <t>0787 - LL Aqua Aerobics Adult x 10</t>
  </si>
  <si>
    <t>2247 - Ocean Grove Holiday Program</t>
  </si>
  <si>
    <t>1262 - Subdivision of Existing Building or Two lots Only</t>
  </si>
  <si>
    <t>1039 - Good for Sale</t>
  </si>
  <si>
    <t>1078 - BAC Corp M/Ship Adult yearly</t>
  </si>
  <si>
    <t>1019 - BASC Gymnastics</t>
  </si>
  <si>
    <t>995 - Working Dog</t>
  </si>
  <si>
    <t>0310 - NWM M/Ship Family</t>
  </si>
  <si>
    <t>1441 - BASC Casual 25 Metre Lane Hire</t>
  </si>
  <si>
    <t>2330 - Arena - Back Stage - Back Stage open space</t>
  </si>
  <si>
    <t>R44610 - Public Health &amp; Wellbeing Infringements</t>
  </si>
  <si>
    <t>2414 - Residential Development - Single Dwelling - $10,001 - $100,000</t>
  </si>
  <si>
    <t>0827 - SD Gym Concession</t>
  </si>
  <si>
    <t>1809 - Local Law Permits Other</t>
  </si>
  <si>
    <t>0423 - Comm Bus - Casual Hire</t>
  </si>
  <si>
    <t>2274 - P-Shed Activity Fee</t>
  </si>
  <si>
    <t>R44445 - Local Laws (Local Govt) Infringements Total</t>
  </si>
  <si>
    <t xml:space="preserve">2645 - Kindergarten - 3 yr old - 5 hr session - Jul - Dec </t>
  </si>
  <si>
    <t xml:space="preserve">2306 - Build - Own Build -Garage/Carport/Shed/Verandah/Pergola &gt;20m2 &gt;$30k - $40k </t>
  </si>
  <si>
    <t>0065 - North Zone Priv Works Inc</t>
  </si>
  <si>
    <t>2341 - Arena - Options - Projector per day</t>
  </si>
  <si>
    <t>2703 - Casual Hire Summer- BMX- Commercial Rate</t>
  </si>
  <si>
    <t>R64703 - BASC Stadium &amp; Facility Hire Total</t>
  </si>
  <si>
    <t>2721 - Seasonal Hire Summer- Community 2 Oval- Community Rate</t>
  </si>
  <si>
    <t>1793 - Private Lesson</t>
  </si>
  <si>
    <t>1160 - WW Offpeak Upgrade</t>
  </si>
  <si>
    <t>0894 - WW Corp M/Ship Family Direct Debit</t>
  </si>
  <si>
    <t>994 - Pensioner Dog Over 10</t>
  </si>
  <si>
    <t>R54915 - Ocean Grove ICC Kindergarten Total</t>
  </si>
  <si>
    <t>2549 - CLTC Synthetic Pitch Hire Affiliate Half Pitch After 4pm</t>
  </si>
  <si>
    <t>2116 - WW Corp Family 12 mth Renew</t>
  </si>
  <si>
    <t>2758 - Seasonal Hire Summer- Velodrome- Commercial Rate</t>
  </si>
  <si>
    <t>R55233 - Flexible Service Response - Allied Health</t>
  </si>
  <si>
    <t xml:space="preserve">1312 - P-Shed Lecturn Mic </t>
  </si>
  <si>
    <t>2879 - Laneways Waste Collection</t>
  </si>
  <si>
    <t>2642 - Kindergarten - 3 yr old 6 hr Session -Jan to Dec</t>
  </si>
  <si>
    <t>2763 - Seasonal Hire Winter- BMX- Community Rate</t>
  </si>
  <si>
    <t>0746 - LL Corp M/Ship Family Direct Debit</t>
  </si>
  <si>
    <t>1534 - Build - Cranes/lifting device, concrete pumps/motorised plant min deposit</t>
  </si>
  <si>
    <t>7330 - Central Geelong &amp; Waterfront Place Management</t>
  </si>
  <si>
    <t>R54905 - Ocean Grove ICC Long Day Care</t>
  </si>
  <si>
    <t>1687 - Build - Stat - Council Consid. (Built w/out Permit) Commercial Major, cost&lt;$100k (plus costs)</t>
  </si>
  <si>
    <t>1871 - St Leonards Reserve Hall Hire Charge Casual</t>
  </si>
  <si>
    <t>0730 - Leisurelink Memberships Direct Debit</t>
  </si>
  <si>
    <t xml:space="preserve">1348 - Kardinia Pass Adult Jan </t>
  </si>
  <si>
    <t>2924 - Fees total</t>
  </si>
  <si>
    <t>2597 - 4P capped parking fee (higher occ area)</t>
  </si>
  <si>
    <t>R57272 - Mt Duneed Hall</t>
  </si>
  <si>
    <t>0711 - B.V.A.C. Facility Hire</t>
  </si>
  <si>
    <t>2433 - VicSmart Development Applications up to $10,000</t>
  </si>
  <si>
    <t>0182 - Impound Release fees-Livestock</t>
  </si>
  <si>
    <t>2528 - Occassional Care 1/2 hr</t>
  </si>
  <si>
    <t>1366 - Member Lunchtime Squad</t>
  </si>
  <si>
    <t>R57866 - School Fac &amp; Rec Reserves Total</t>
  </si>
  <si>
    <t>1221 - SD Squad Member x 25 visits</t>
  </si>
  <si>
    <t>1459 - BASC Private Lesson</t>
  </si>
  <si>
    <t>1579 - Build Permits - Own Build - Alterations &amp; Additions - $300,001 - $400,000</t>
  </si>
  <si>
    <t>0317 - NWM Gen Adm Adult</t>
  </si>
  <si>
    <t>1047 - P-Shed Weekend Surcharge Clean</t>
  </si>
  <si>
    <t>R55260 - Domestic Assistance PYP</t>
  </si>
  <si>
    <t>1066 - WW Club 25 Metre Lane Hire</t>
  </si>
  <si>
    <t>2140 - Health Licence Premises - Performance Fee - DEF</t>
  </si>
  <si>
    <t>0405 - Geelong West Hall Hire Income</t>
  </si>
  <si>
    <t>2926 - BCP 2 Bedroom Cabin w ensuite (6) Peak Weekly - 2 Adults</t>
  </si>
  <si>
    <t>0102 - &gt; than 50m2 Nature Strip</t>
  </si>
  <si>
    <t>5000 - Community Life Total</t>
  </si>
  <si>
    <t>0287 - Food Premises Rating (C) Performance Fee</t>
  </si>
  <si>
    <t>R63105 - Kardinia Park Maintenance Total</t>
  </si>
  <si>
    <t>R64506 - WW-M/ship-Term Total</t>
  </si>
  <si>
    <t>2714 - Purnell Road Facility Hire</t>
  </si>
  <si>
    <t>R57858 - Greenville Kinder</t>
  </si>
  <si>
    <t>2803 - Booked Program - 90 mins</t>
  </si>
  <si>
    <t>1352 - Kardinia Pass Family Feb</t>
  </si>
  <si>
    <t>R64715 - BASC Aquatics Total</t>
  </si>
  <si>
    <t>1933 - NWM Auction Room - CoGG &amp; Community Group Rate</t>
  </si>
  <si>
    <t>0321 - NWM Gen Adm Group</t>
  </si>
  <si>
    <t>1019 - Pensioner Desexed Cat</t>
  </si>
  <si>
    <t>1968 - Build Permits - Regd Build - Alterations &amp; Additions - Up to $5,000</t>
  </si>
  <si>
    <t>998 - P&amp;R Renumbering Charge to Subdividers</t>
  </si>
  <si>
    <t xml:space="preserve">2314 - Activities and Program Fees- Exempt GST </t>
  </si>
  <si>
    <t>3735 - East Zone</t>
  </si>
  <si>
    <t>2916 - BCP1 Bedroom Cabin wo ensuite 5 Peak Nightly - 2 Adults</t>
  </si>
  <si>
    <t>1590 - Build Permits - Regd Build - Class 2 to Class 9 - $300,001 - $500,000</t>
  </si>
  <si>
    <t>2867 - BASC Active Adult GOLD Joining Fee</t>
  </si>
  <si>
    <t>0248 - Building Sales General (Form 2.10)</t>
  </si>
  <si>
    <t>R64305 - LL-M/ship-Direct Debit Total</t>
  </si>
  <si>
    <t>R64706 - BASC M/Ship Term</t>
  </si>
  <si>
    <t>2435 - Amended VicSmart Development up to $10,000</t>
  </si>
  <si>
    <t>2284 - Webstar Squad Concession</t>
  </si>
  <si>
    <t>5535 - Meal Provision &amp; Distribution Service Total</t>
  </si>
  <si>
    <t>2637 - Lara Hall Hourly Rate - Whole Venue</t>
  </si>
  <si>
    <t>0340 - Childcare Centre  -  Sessional</t>
  </si>
  <si>
    <t>1421 - BASC Spectator Fee</t>
  </si>
  <si>
    <t>0384 - Community Aged Care Packages</t>
  </si>
  <si>
    <t>1618 - Build Permits - Regd Build - Swimming Pools/Spas/Decks - Up to $10,000</t>
  </si>
  <si>
    <t>2308 - Build - Regd Build -Garage/Carport/Shed/Verandah/Pergola &gt;20m2 - &gt;$40k - $50k</t>
  </si>
  <si>
    <t>0250 - Building Council Consents</t>
  </si>
  <si>
    <t>1895 - Build - Stat - Application for council assessment - Building Inspector/ Assistant B.S</t>
  </si>
  <si>
    <t>2963 - Respite PYP - Medium</t>
  </si>
  <si>
    <t>R64705 - BASC M/Ship Direct Debit</t>
  </si>
  <si>
    <t>0745 - LL Corp M/Ship Family yearly</t>
  </si>
  <si>
    <t>R54304 - City Learning &amp; Care Drysdale Total</t>
  </si>
  <si>
    <t>2827 - Agency Fees Total</t>
  </si>
  <si>
    <t>5780 - Potato Shed Total</t>
  </si>
  <si>
    <t>0921 - WW Aerobics Concession</t>
  </si>
  <si>
    <t>2661 - Botanics - Venue Hire</t>
  </si>
  <si>
    <t>R57276 - Portarlington Parks Hall Total</t>
  </si>
  <si>
    <t>2401 - Development Plans</t>
  </si>
  <si>
    <t>R57264 - Lara Hll</t>
  </si>
  <si>
    <t>0444 - P-Shed Comm Rate All Areas Weekly</t>
  </si>
  <si>
    <t xml:space="preserve">2571 - Boorai - Long Day Care - Activities &amp; Program Fees </t>
  </si>
  <si>
    <t>1078 - LL Champ Cards - Swim</t>
  </si>
  <si>
    <t>0292 - Health Body Piercing/Tattooing Regist</t>
  </si>
  <si>
    <t>1364 - Swim/slide unlimited</t>
  </si>
  <si>
    <t>1053 - P-Shed Pro Rata Lights Performance</t>
  </si>
  <si>
    <t>1028 - BASC Term Based LTS</t>
  </si>
  <si>
    <t>2429 - Amended Residential Permit $1,000,001 - $ 9,999,999</t>
  </si>
  <si>
    <t xml:space="preserve">1317 - P-Shed Kiosk Charge </t>
  </si>
  <si>
    <t>0683 - CLTC MP Room Casual before 5pm</t>
  </si>
  <si>
    <t>5350 - National Wool Museum Total</t>
  </si>
  <si>
    <t>R54391 - Drysdale Child &amp; Family Centre Administration Total</t>
  </si>
  <si>
    <t>1442 - BASC Club 25 Metre Lane Hire</t>
  </si>
  <si>
    <t>1039 - Queens Park Pensioner / Concession Green Fee</t>
  </si>
  <si>
    <t>1825 - Failure to renew cat or dog registration</t>
  </si>
  <si>
    <t>2462 - Geelong West Town Hall Hourly Rate - Whole Venue Weekend</t>
  </si>
  <si>
    <t>1889 - Lara Season Ticket (adult) Dec</t>
  </si>
  <si>
    <t>R64510 - WW-Gym &amp; Aerobics Total</t>
  </si>
  <si>
    <t>0540 - Balyang Par 3 Golf Course Memberships</t>
  </si>
  <si>
    <t>1623 - Build Permits - Own Build - Swimming Pools/Spas/Decks -&gt;$25,000 refer to alts &amp; adds</t>
  </si>
  <si>
    <t>1472 - BASC Concession plus 70% student</t>
  </si>
  <si>
    <t>1314 - P-Shed LED Parcan</t>
  </si>
  <si>
    <t>2355 - Arena - Labour Crew - Ticket Checker/Usher</t>
  </si>
  <si>
    <t>1641 - Build Permit - Own Build - Signs - Attach to building &amp; pole mounted - Up to $10k</t>
  </si>
  <si>
    <t>1037 - Inspections (ad hoc)</t>
  </si>
  <si>
    <t>6450 - Waterworld</t>
  </si>
  <si>
    <t>1309 - P-Shed Small Room Setup</t>
  </si>
  <si>
    <t>2312 - Mt. Duneed Hall Hire Income</t>
  </si>
  <si>
    <t>1069 - BAC Adult M/Ship Monthly</t>
  </si>
  <si>
    <t>R64316 - LL-Learn to Swim Total</t>
  </si>
  <si>
    <t>1782 - Kardinia Adult Swimming with Child 5-18</t>
  </si>
  <si>
    <t>2835 - Club/School Carnival, Olympic Pool</t>
  </si>
  <si>
    <t>2937 - BCP 2 Bedroom Villa w ensuite (7,8) Off Peak Nightly - 2 Adults</t>
  </si>
  <si>
    <t>2668 - Casual Hire Winter - Community 2 Oval - Community Rate</t>
  </si>
  <si>
    <t>2651 - Complaint Costs</t>
  </si>
  <si>
    <t>2590 - Boorai Short Day Program</t>
  </si>
  <si>
    <t>0475 - P-Shed Corp Rate All Areas Weekly</t>
  </si>
  <si>
    <t>5437 - Purnell Road Child &amp; Family Centre</t>
  </si>
  <si>
    <t>2545 - CLTC Synthetic Pitch Hire Non-Affiliate Half Pitch before 4pm</t>
  </si>
  <si>
    <t>2925 - BCP 2 Bedroom Cabin w ensuite (6) Peak Nightly - 2 Adults</t>
  </si>
  <si>
    <t>R64320 - LL-Childcare Total</t>
  </si>
  <si>
    <t>1946 - NWM Strachan Room - Standard Full Day Rate</t>
  </si>
  <si>
    <t>0796 - LL Swim Adult x 25</t>
  </si>
  <si>
    <t>2947 - BCP 12 month site fee</t>
  </si>
  <si>
    <t>0199 - Dog Registration - Dang Dog (Res)</t>
  </si>
  <si>
    <t>0465 - P-Shed Corp Rate Auditorium Performance</t>
  </si>
  <si>
    <t>0201 - Dog Registration - Menacing Dog</t>
  </si>
  <si>
    <t>1028 - LL Fam Monthly Debit x 2 students</t>
  </si>
  <si>
    <t>5525 - Program for Younger People</t>
  </si>
  <si>
    <t>0097 - &gt; than 50m2 Segmental Block Pavers</t>
  </si>
  <si>
    <t>R54382 - Whittington LDC</t>
  </si>
  <si>
    <t>2748 - Seasonal Hire Winter- Reserve- Commercial Rate</t>
  </si>
  <si>
    <t>2883 - ACECH Meeting Room 2</t>
  </si>
  <si>
    <t>1032 - P-Shed General Admission Exempt GST</t>
  </si>
  <si>
    <t>1047 - LL Aerobics Concession x 10</t>
  </si>
  <si>
    <t>2785 - Personal / Respite Care Agency - Evening</t>
  </si>
  <si>
    <t>6410 - Leisure Services Admin</t>
  </si>
  <si>
    <t>0270 - Health Class 2  Prem-Motel Kitchenette/B&amp;B(light breakfast)</t>
  </si>
  <si>
    <t>0517 - Private works income - Taxable GST</t>
  </si>
  <si>
    <t>2658 - Balyang Golf Club Hire - 1 Club</t>
  </si>
  <si>
    <t>0885 - WW Con/Offpeak Adult M/Ship 12 months</t>
  </si>
  <si>
    <t>2806 - Events</t>
  </si>
  <si>
    <t>1555 - Build Permit Own Build - Dwellings &amp; Multi Unit Develop - $500,001 - $600,000</t>
  </si>
  <si>
    <t>3810 - Waste Collection Services Total</t>
  </si>
  <si>
    <t>0184 - Sustenance Charge-larger than sheep</t>
  </si>
  <si>
    <t>0045 - Subd Vehicle Xing Permits (Stand)</t>
  </si>
  <si>
    <t>2895 - BCP Unpowered Site Peak Nightly - 2 Adults</t>
  </si>
  <si>
    <t>1708 - Build - Copy plans &gt;3 (additional charge per permit)</t>
  </si>
  <si>
    <t>0447 - P-Shed Comm Rate Multi Purpose Daily</t>
  </si>
  <si>
    <t>R63107 - Trees Asset Manager</t>
  </si>
  <si>
    <t>0879 - WW Adult M/Ship 12 months</t>
  </si>
  <si>
    <t>7000 - Governance, Strategy &amp; Performance</t>
  </si>
  <si>
    <t>1775 - WW Pool Party - Inflatable per hour</t>
  </si>
  <si>
    <t>2321 - Caravan Park Income</t>
  </si>
  <si>
    <t>2686 - Casual Hire Summer- Reserve- Community Rate</t>
  </si>
  <si>
    <t>2626 - Elcho Park - 9 holes</t>
  </si>
  <si>
    <t>1569 - Build Permits - Regd Build - Alterations &amp; Additions - $600,001 - $800,000</t>
  </si>
  <si>
    <t>1477 - BASC Corporate Family Monthly Debit x 1 student</t>
  </si>
  <si>
    <t>1715 - Build - Copying Plans - (A2)</t>
  </si>
  <si>
    <t>2972 - Personal Care - Medium</t>
  </si>
  <si>
    <t>R57866 - School Fac &amp; Rec Reserves</t>
  </si>
  <si>
    <t>2813 - Weekdays - full day</t>
  </si>
  <si>
    <t>2123 - Rental Income</t>
  </si>
  <si>
    <t>2349 - Arena - Labour Crew - Chief Fire Warden</t>
  </si>
  <si>
    <t>2245 - Cat over 10 years desexed pensioner</t>
  </si>
  <si>
    <t>1092 - WW Corp M/Ship Family Payroll Deduction</t>
  </si>
  <si>
    <t xml:space="preserve">1951 - Labour - Regular Hourly Rate </t>
  </si>
  <si>
    <t>1573 - Build Permits - Own Build - Alterations &amp; Additions - $25,001 - $50,000</t>
  </si>
  <si>
    <t>2497 - Locker Hire Income</t>
  </si>
  <si>
    <t>0271 - Health Class 2  Prem-Supermarket(butdelbakpfd)</t>
  </si>
  <si>
    <t>0974 - Additional 1/2 hour</t>
  </si>
  <si>
    <t>R64701 - BASC Admin</t>
  </si>
  <si>
    <t>0183 - Sustenance Charge (sheep or smaller)</t>
  </si>
  <si>
    <t>R64420 - SD-Childcare Total</t>
  </si>
  <si>
    <t>1372 - Member Night Squad (1.5hr) x 25 visits</t>
  </si>
  <si>
    <t>R57805 - Potato Shed</t>
  </si>
  <si>
    <t>2560 - BVAC Belmont Market Online Booking Outdoor Stall</t>
  </si>
  <si>
    <t>1689 - Build - Stat - Council Consid. (Built w/out Permit) Commercial Major, cost&lt;$1m (plus costs)</t>
  </si>
  <si>
    <t>1114 - WW Concession after Entry Swim/Sauna/Spa</t>
  </si>
  <si>
    <t>2866 - WW Active Adults GOLD 12 months</t>
  </si>
  <si>
    <t>2289 - Greenville Red Room VIP Hourly Rate</t>
  </si>
  <si>
    <t>2423 - Development Buildings &amp; Works  $15,000,001 - $50,000,000</t>
  </si>
  <si>
    <t>2518 - Build Stat - POPE - 1000 to 2000 people</t>
  </si>
  <si>
    <t>2552 - CLTC Synthetic Pitch Hire Non-Affiliate Half Pitch After 4pm</t>
  </si>
  <si>
    <t>0150 - Waste Car tyres up to 1M diameter each</t>
  </si>
  <si>
    <t>1017 - Pensioner Microchipped Cat</t>
  </si>
  <si>
    <t>2485 - Kindergarten - 4 yr old - 15 hour session - Jan to Jun</t>
  </si>
  <si>
    <t>R37262 - NZ Private Works</t>
  </si>
  <si>
    <t>R55510 - Home Care Packages</t>
  </si>
  <si>
    <t>R64150 - Lara Pool Total</t>
  </si>
  <si>
    <t>2643 - Armstrong Creek East Hub Hourly Rate - Community Rooms</t>
  </si>
  <si>
    <t>2609 - Allied Health</t>
  </si>
  <si>
    <t>1495 - BASC Off Peak Upgrade</t>
  </si>
  <si>
    <t>1764 - WW Schools - Instructor Fee</t>
  </si>
  <si>
    <t>R57955 - Food Services</t>
  </si>
  <si>
    <t>2899 - BCP Unpowered Off Site Peak Nightly - 2 Adults</t>
  </si>
  <si>
    <t>1369 - Non Member Night Squad</t>
  </si>
  <si>
    <t>2829 - Kardinia Carnival Hire, Fina Pool</t>
  </si>
  <si>
    <t>R64703 - BASC Stadium &amp; Facility Hire</t>
  </si>
  <si>
    <t>2934 - BCP 2 Bedroom Villa w ensuite (7,8) Peak Weekly - 2 Adults</t>
  </si>
  <si>
    <t>0413 - Wandana Heights Hall Regular Hirers</t>
  </si>
  <si>
    <t>R54302 - City Learning &amp; Care Belmont Total</t>
  </si>
  <si>
    <t>2427 - Amended Residential Permit $100,001 - $500,000</t>
  </si>
  <si>
    <t>0255 - Health Septic Tanks Alterations Permits</t>
  </si>
  <si>
    <t>2391 - NWM M/Ship Child Age 2-16</t>
  </si>
  <si>
    <t>0398 - Cobbin Farm Regular Hirers</t>
  </si>
  <si>
    <t>1520 - Build - Hoarding &amp; Scaffold over gantry min deposit</t>
  </si>
  <si>
    <t>0084 - Up to 50m2 Concrete Path - 125mm</t>
  </si>
  <si>
    <t>0120 - Waste Car tyres on rims</t>
  </si>
  <si>
    <t>0940 - WW Swim Adult</t>
  </si>
  <si>
    <t>1594 - Build Permits - Regd Build - Class 2 to Class 9 - &gt;$1,000,000 (P.O.A)</t>
  </si>
  <si>
    <t>1027 - LL Fam Monthly Debit x 1 student</t>
  </si>
  <si>
    <t>1044 - Elcho M/ship Pensioner / Concession 12 months</t>
  </si>
  <si>
    <t>1500 - BASC Pool Party - Catered party</t>
  </si>
  <si>
    <t>1417 - SD - Learn to Swim Taxable</t>
  </si>
  <si>
    <t>0148 - Drys Waste Tandem Trailers (waterline)</t>
  </si>
  <si>
    <t>2336 - Arena - Board Room/Meeting Room - Council Depts per day</t>
  </si>
  <si>
    <t>1077 - LL Squad Non Member x 25 visits</t>
  </si>
  <si>
    <t>2610 - Kardinia Carnival - Half Day</t>
  </si>
  <si>
    <t>2160 - SD Group Personal Training</t>
  </si>
  <si>
    <t>R54952 - Norlane ICC Kindergarten Total</t>
  </si>
  <si>
    <t>0948 - Waterworld School Swim</t>
  </si>
  <si>
    <t>1588 - Build Permits - Regd Build - Class 2 to Class 9 - $150,001 - $200,000</t>
  </si>
  <si>
    <t>R54303 - City Learning &amp; Care Corio Total</t>
  </si>
  <si>
    <t>2751 - Seasonal Hire Winter- Court- Community Rate</t>
  </si>
  <si>
    <t>R64301 - LL Admin.</t>
  </si>
  <si>
    <t>1963 - Subd Property Information Fees</t>
  </si>
  <si>
    <t>R64602 - Arena Venue Hire</t>
  </si>
  <si>
    <t>1080 - BAC Corp M/Ship Family weekly</t>
  </si>
  <si>
    <t>2675 - Casual Hire Summer - Community 1 Pitch - Commercial Rate</t>
  </si>
  <si>
    <t xml:space="preserve">1056 - P-Shed Projector Screen </t>
  </si>
  <si>
    <t>1056 - Casual Parking</t>
  </si>
  <si>
    <t>R44445 - Local Laws (Local Govt) Infringements</t>
  </si>
  <si>
    <t>R64715 - BASC Aquatics</t>
  </si>
  <si>
    <t>2202 - Public printing of Animal registration record cost per record</t>
  </si>
  <si>
    <t>1037 - LL Active Adults 12 Months</t>
  </si>
  <si>
    <t>2559 - CLTC Synthetic Pitch Hire Local Tournaments &amp; Events Per Day</t>
  </si>
  <si>
    <t>2506 - Occasional Care 3 hr</t>
  </si>
  <si>
    <t>1785 - Kardinia Swim Clubs (non profit) lane hire per hour</t>
  </si>
  <si>
    <t>2291 - BASC Room Hire</t>
  </si>
  <si>
    <t>2417 - Residential Development - Single Dwelling - $1,000,001 - 2,000,000</t>
  </si>
  <si>
    <t>2584 - Drysdale Short Day Program</t>
  </si>
  <si>
    <t>R54930 - Ocean Grove ICC Administration Total</t>
  </si>
  <si>
    <t>2892 - BCP Powered Site Off Peak Weekly - 2 Adults</t>
  </si>
  <si>
    <t>2917 - BCP1 Bedroom Cabin wo ensuite 5 Peak Weekly - 2 Adults</t>
  </si>
  <si>
    <t>1447 - BASC Concession Aerobics</t>
  </si>
  <si>
    <t>1954 - Security &amp; Out of Hours Costs - Micom Security Call Out - Minimum 4 Hours</t>
  </si>
  <si>
    <t>1119 - Car Parking Fees</t>
  </si>
  <si>
    <t>R55510 - Home Care Packages Total</t>
  </si>
  <si>
    <t xml:space="preserve">1741 - CLTC Squash After 5pm </t>
  </si>
  <si>
    <t>4450 - Building Services</t>
  </si>
  <si>
    <t>1399 - SD Slide Make Up</t>
  </si>
  <si>
    <t>0075 - Up to 10m2 Concrete Rd</t>
  </si>
  <si>
    <t>1085 - WW Family Renew 12 months</t>
  </si>
  <si>
    <t>2327 - Arena - Auditorium Hire - Basketball court per hour</t>
  </si>
  <si>
    <t>0334 - Belmont Childcare Centre  -  Full Timers</t>
  </si>
  <si>
    <t>1806 - BASC Swim with Child aged 5 - 18 yrs</t>
  </si>
  <si>
    <t>1998 - Field Call</t>
  </si>
  <si>
    <t>0816 - SD Corp M/Ship Adult yearly</t>
  </si>
  <si>
    <t>1101 - WW Active Adults 12 months</t>
  </si>
  <si>
    <t>1175 - SD Corp Family Monthly Debit x 2 students</t>
  </si>
  <si>
    <t>2467 - Virginia Todd Hall Hourly Rate</t>
  </si>
  <si>
    <t>0186 - Labour/Veh Charge-Impound Livestock (Sundays)</t>
  </si>
  <si>
    <t>1973 - Build - Regd Build - Garage/Carport/Shed/Verandah/Pergola &gt;20m2 - $5,000 - $10,000</t>
  </si>
  <si>
    <t>0478 - P-Shed Corp Rate Multi Purpose Daily</t>
  </si>
  <si>
    <t>2565 - Recreation Facilities Hire Agreements</t>
  </si>
  <si>
    <t>2646 - Armstrong Creek East Hub Hourly Rate - Meeting Room</t>
  </si>
  <si>
    <t>0339 - Corio Childcare Centre  -  Daily Rate</t>
  </si>
  <si>
    <t>2539 - CLTC Synthetic Pitch Hire Non-Affiliate Full Pitch before 4pm</t>
  </si>
  <si>
    <t>2579 - Community Bus 24-Hour Hire</t>
  </si>
  <si>
    <t>R64415 - SD-Aquatics Total</t>
  </si>
  <si>
    <t>1367 - Non Member Lunchtime Squad</t>
  </si>
  <si>
    <t>R57262 - Geelong Wst Town Hll Total</t>
  </si>
  <si>
    <t>2928 - BCP 2 Bedroom Cabin w ensuite (6) Peak Weekly - Family</t>
  </si>
  <si>
    <t>R64105 - Queens Pk Golf Course</t>
  </si>
  <si>
    <t>R64601 - Arena Major Events</t>
  </si>
  <si>
    <t>1095 - BAC Aqua Aerobics Adults x 10</t>
  </si>
  <si>
    <t>1015 - Pensioner Member Association - Cat</t>
  </si>
  <si>
    <t>1057 - P-Shed Full Projector Screen Set Up</t>
  </si>
  <si>
    <t>1609 - Build Permits - Own Builder - Reclad/re-roof/restump - Up to $5,000</t>
  </si>
  <si>
    <t>2517 - Build Stat - POPE - 0 to 1000 people</t>
  </si>
  <si>
    <t>R55255 - Respite Care PYP Total</t>
  </si>
  <si>
    <t>0483 - P-Shed Corp Rate Auditorium Weekend</t>
  </si>
  <si>
    <t>1457 - BASC Squad</t>
  </si>
  <si>
    <t>2434 - VicSmart Development Applications $10,001 - $9,999,999,999</t>
  </si>
  <si>
    <t>2897 - BCP Unpowered Site Peak Nightly - Family</t>
  </si>
  <si>
    <t>1444 - BASC Gymnastics 1.5hrs</t>
  </si>
  <si>
    <t>0690 - CLTC Meet Rm Casual before 5pm</t>
  </si>
  <si>
    <t>0608 - Lara Season ticket (family)</t>
  </si>
  <si>
    <t>1632 - Build Permit - Regd Build - Any Fence - $10,001 - $20,000</t>
  </si>
  <si>
    <t>2351 - Arena - Labour Crew - Event Supervisor</t>
  </si>
  <si>
    <t>R64410 - SD-Gym &amp; Aerobics</t>
  </si>
  <si>
    <t>0081 - Up to 50m2 Deep strgth Asphalt</t>
  </si>
  <si>
    <t>1055 - P-Shed Microphone lead set (each)</t>
  </si>
  <si>
    <t>1622 - Build Permits - Own Build - Swimming Pools/Spas/Decks - $10,001 - $25,000</t>
  </si>
  <si>
    <t>1790 - Learn to Swim Concession</t>
  </si>
  <si>
    <t>2726 - Seasonal Hire Summer- Community 2 Oval- Commercial Rate</t>
  </si>
  <si>
    <t>1169 - SD Fam Monthly Debit x 2 students</t>
  </si>
  <si>
    <t>1054 - P-Shed Radio Mic w/batteries (each)</t>
  </si>
  <si>
    <t>2219 - Tandem Caged Heaped Trailer</t>
  </si>
  <si>
    <t>2903 - Seasonal site rate mid Dec - mid Apr</t>
  </si>
  <si>
    <t>1038 - Queens Park Adlut Green Fee</t>
  </si>
  <si>
    <t>0516 - Breamlea Crvn Pk Permanents</t>
  </si>
  <si>
    <t>2444 - Centenary Hall Hourly Rate - Main Hall Weekday</t>
  </si>
  <si>
    <t>2818 - Home Care CHSP</t>
  </si>
  <si>
    <t>3730 - South Zone</t>
  </si>
  <si>
    <t xml:space="preserve">2319 - Whittington Child and Family Centre 5.5hour wrap around care </t>
  </si>
  <si>
    <t>2536 - CLTC Street Soccer before 5pm</t>
  </si>
  <si>
    <t>6460 - Arena Total</t>
  </si>
  <si>
    <t>Fees and Charges</t>
  </si>
  <si>
    <t>2488 - Occasional Care - 5 hr session - Jan to Jun</t>
  </si>
  <si>
    <t>0971 - Private Booking 2 hours</t>
  </si>
  <si>
    <t>5580 - Agencies</t>
  </si>
  <si>
    <t>0801 - Leisurelink School Swim</t>
  </si>
  <si>
    <t>2940 - BCP 2 Bedroom Villa w ensuite (7,8) Off Peak Weekly - Family</t>
  </si>
  <si>
    <t>2824 - Program for Young People - Home Care</t>
  </si>
  <si>
    <t>2104 - Failing to Register Food Premises</t>
  </si>
  <si>
    <t>0538 - Elcho Green Students u /17 years  of age</t>
  </si>
  <si>
    <t>2426 - Amended Residential Permit $10,001 - $100,000</t>
  </si>
  <si>
    <t>0949 - Waterworld Childcare</t>
  </si>
  <si>
    <t>5410 - Family Services Admin. Total</t>
  </si>
  <si>
    <t>2000 - Customer &amp; Corporate Services Total</t>
  </si>
  <si>
    <t>0555 - Kardinia Swim School</t>
  </si>
  <si>
    <t>2432 - Amended Development Permit $1,000,001 - $9,999,999</t>
  </si>
  <si>
    <t>2794 - Up to 10m2 Aggregated Concrete Path - 125mm</t>
  </si>
  <si>
    <t>0296 - Health Prescribed Accom - (80 + people)</t>
  </si>
  <si>
    <t>R21305 - Revenue</t>
  </si>
  <si>
    <t>0077 - Up to 10m2 Unsealed Rd</t>
  </si>
  <si>
    <t>0343 - Drysdale Childcare Centre  -  Daily Rate</t>
  </si>
  <si>
    <t>1082 - BAC Corp M/Ship Family Direct Debit</t>
  </si>
  <si>
    <t>2409 - Amend VicSmart Use Permit</t>
  </si>
  <si>
    <t>2592 - Leopold Short Day Program</t>
  </si>
  <si>
    <t>City of Greater Geelong - Fees and Charges (2020-21 Budget)</t>
  </si>
  <si>
    <t>Basis of Charge*
A = Act of Parliament, D = Discretionary, L = Local Law</t>
  </si>
  <si>
    <t>2019-20</t>
  </si>
  <si>
    <t>2020-21</t>
  </si>
  <si>
    <t>Quantity</t>
  </si>
  <si>
    <r>
      <t xml:space="preserve">Budget $
</t>
    </r>
    <r>
      <rPr>
        <b/>
        <sz val="8"/>
        <color indexed="9"/>
        <rFont val="Calibri"/>
        <family val="2"/>
      </rPr>
      <t>(Excl GST)</t>
    </r>
  </si>
  <si>
    <r>
      <t xml:space="preserve">Charge $
</t>
    </r>
    <r>
      <rPr>
        <b/>
        <sz val="9"/>
        <color indexed="9"/>
        <rFont val="Calibri"/>
        <family val="2"/>
      </rPr>
      <t>(Incl GST if applicable)</t>
    </r>
  </si>
  <si>
    <r>
      <t xml:space="preserve">Budget $
</t>
    </r>
    <r>
      <rPr>
        <b/>
        <sz val="8"/>
        <rFont val="Calibri"/>
        <family val="2"/>
      </rPr>
      <t>(Excl GST)</t>
    </r>
  </si>
  <si>
    <r>
      <t xml:space="preserve">Charge $
</t>
    </r>
    <r>
      <rPr>
        <b/>
        <sz val="9"/>
        <rFont val="Calibri"/>
        <family val="2"/>
      </rPr>
      <t>(Incl GST if applicable)</t>
    </r>
  </si>
  <si>
    <t>Movement in price per unit $</t>
  </si>
  <si>
    <t>Movement in Budget $</t>
  </si>
  <si>
    <t>Movement in rate%</t>
  </si>
  <si>
    <r>
      <t xml:space="preserve">Basis of Charge
</t>
    </r>
    <r>
      <rPr>
        <sz val="11"/>
        <color theme="0"/>
        <rFont val="Calibri"/>
        <family val="2"/>
        <scheme val="minor"/>
      </rPr>
      <t>D= Discretionary    A= Act of Parliament   L = Local Law</t>
    </r>
  </si>
  <si>
    <t>Customer &amp; Corporate Services</t>
  </si>
  <si>
    <t>Property &amp; Revenue</t>
  </si>
  <si>
    <t>P&amp;R Land Information Certificates</t>
  </si>
  <si>
    <t>P&amp;R Sales / Misc / Fencing</t>
  </si>
  <si>
    <t>Rates Rate Reprint between 1 and 7 years</t>
  </si>
  <si>
    <t>P&amp;V Rate search over 7 years</t>
  </si>
  <si>
    <t>P&amp;V Sales Register</t>
  </si>
  <si>
    <t>Complaint Costs</t>
  </si>
  <si>
    <t>Judgement</t>
  </si>
  <si>
    <t>Warrant</t>
  </si>
  <si>
    <t>Summons for Oral Examination</t>
  </si>
  <si>
    <t>Attachment of Earnings</t>
  </si>
  <si>
    <t>Substituted Service Fee</t>
  </si>
  <si>
    <t>Admin Fee on Refunds</t>
  </si>
  <si>
    <t>P&amp;R Renumbering Charge to Subdividers</t>
  </si>
  <si>
    <t>City Services</t>
  </si>
  <si>
    <t>Program Delivery</t>
  </si>
  <si>
    <t xml:space="preserve">Saleyards Truck Wash </t>
  </si>
  <si>
    <t>Development Planning</t>
  </si>
  <si>
    <t>Subdivision Building Site Access Permit</t>
  </si>
  <si>
    <t>Subdivision Property Information Fees</t>
  </si>
  <si>
    <t>Emergency Management</t>
  </si>
  <si>
    <t>Fire Prevention - 2nd Notice</t>
  </si>
  <si>
    <t>Fire Prevention Penalty Notice</t>
  </si>
  <si>
    <t>Failing To Comply With A Notice To Comply</t>
  </si>
  <si>
    <t>Reinstatements</t>
  </si>
  <si>
    <t>Up to 10m2 Asphalt path</t>
  </si>
  <si>
    <t>Up to 10m2 Concrete Path - 75mm</t>
  </si>
  <si>
    <t>Up to 10m2 Concrete Path - 125mm</t>
  </si>
  <si>
    <t>Up to 10m2 Deep strgth Asphalt</t>
  </si>
  <si>
    <t>Up to 10m2 Segmental Block Pavers</t>
  </si>
  <si>
    <t>Up to 10m2 Concrete Kerb</t>
  </si>
  <si>
    <t>Up to 10m2 Concrete Rd</t>
  </si>
  <si>
    <t>Up to 10m2 Bluestone Pitcher</t>
  </si>
  <si>
    <t>Up to 10m2 Unsealed Rd</t>
  </si>
  <si>
    <t>Up to 10m2 Nature Strip</t>
  </si>
  <si>
    <t>Up to 50m2 Deep strgth Asphalt</t>
  </si>
  <si>
    <t>Up to 50m2 Asphalt path</t>
  </si>
  <si>
    <t>Up to 50m2 Concrete Path - 75mm</t>
  </si>
  <si>
    <t>Up to 50m2 Concrete Path - 125mm</t>
  </si>
  <si>
    <t>Up to 50m2 Segmental Block Pavers</t>
  </si>
  <si>
    <t>Up to 50m2 Concrete Kerb</t>
  </si>
  <si>
    <t>Up to 50m2 Concrete Rd</t>
  </si>
  <si>
    <t>Up to 50m2 Bluestone Pitcher</t>
  </si>
  <si>
    <t>Up to 50m2 Unsealed Rd</t>
  </si>
  <si>
    <t>Up to 50m2 Nature Strip</t>
  </si>
  <si>
    <t xml:space="preserve"> &gt; than 50m2 Deep strgth Asphalt</t>
  </si>
  <si>
    <t xml:space="preserve"> &gt; than 50m2 Asphalt path</t>
  </si>
  <si>
    <t xml:space="preserve"> &gt; than 50m2 Concrete Path - 75mm</t>
  </si>
  <si>
    <t>&gt; than 50m2 Concrete Path - 125mm</t>
  </si>
  <si>
    <t>&gt; than 50m2 Segmental Block Pavers</t>
  </si>
  <si>
    <t xml:space="preserve"> &gt; than 50m2 Concrete Kerb</t>
  </si>
  <si>
    <t>&gt; than 50m2 Concrete Rd</t>
  </si>
  <si>
    <t>&gt; than 50m2 Bluestone Pitcher</t>
  </si>
  <si>
    <t>&gt; than 50m2 Unsealed Rd</t>
  </si>
  <si>
    <t>&gt; than 50m2 Nature Strip</t>
  </si>
  <si>
    <t xml:space="preserve"> Up to 10m2 Bitumen Rd</t>
  </si>
  <si>
    <t>Up to 50m2 Bitumen Rd</t>
  </si>
  <si>
    <t xml:space="preserve"> &gt; than 50m2 Bitumen Rd</t>
  </si>
  <si>
    <t xml:space="preserve"> Up to 10mm2 Aggregated Concrete Path - 75mm</t>
  </si>
  <si>
    <t>Up to 10m2 Aggregated Concrete Path - 125mm</t>
  </si>
  <si>
    <t>Up to 10m2 Concrete Path - 150mm Industrial</t>
  </si>
  <si>
    <t>Up to 50m2 Aggregated Concrete Path - 75mm</t>
  </si>
  <si>
    <t>Up to 50m2 Aggregated Concrete Path - 125mm</t>
  </si>
  <si>
    <t>Up to 50m2 Concrete Path - 150mm Industrial</t>
  </si>
  <si>
    <t>&gt; 50m2 Aggregated Concrete Path - 75mm</t>
  </si>
  <si>
    <t>&gt; 50m2 Aggregated Concrete Path - 125mm</t>
  </si>
  <si>
    <t>&gt; 50m2 Concrete Path - 150mm Industrial</t>
  </si>
  <si>
    <t>Waste Collection Services</t>
  </si>
  <si>
    <t>Green Waste Service</t>
  </si>
  <si>
    <t>Waste Tandem Trailers (waterline)</t>
  </si>
  <si>
    <t>Waste Car tyres up to 1M diameter each</t>
  </si>
  <si>
    <t>Metreage</t>
  </si>
  <si>
    <t>Single Axle Caged Trailer</t>
  </si>
  <si>
    <t>Single Axle Caged Heaped Trailer</t>
  </si>
  <si>
    <t>Tandem Caged Trailer</t>
  </si>
  <si>
    <t>Tandem Caged Heaped Trailer</t>
  </si>
  <si>
    <t xml:space="preserve"> Waste Disposal Services</t>
  </si>
  <si>
    <t>Environment &amp; Natural Resources Admin</t>
  </si>
  <si>
    <t>Waste Animal Carcass (single )</t>
  </si>
  <si>
    <t>Waste Animal Carcass (multiple)</t>
  </si>
  <si>
    <t>Waste Industrial Waste</t>
  </si>
  <si>
    <t>Waste Clean Fill</t>
  </si>
  <si>
    <t>Waste Greenwaste (clean)</t>
  </si>
  <si>
    <t>Waste Seaweed</t>
  </si>
  <si>
    <t>Breamlea Caravan Park Powered Site Peak  Nightly- 2 Adults</t>
  </si>
  <si>
    <t>Breamlea Caravan Park Powered Site Peak Weekly - 2 Adults</t>
  </si>
  <si>
    <t>Breamlea Caravan Park Powered Site Peak Nightly- Family</t>
  </si>
  <si>
    <t>Breamlea Caravan Park Powered Site Peak Weekly - Family</t>
  </si>
  <si>
    <t>Breamlea Caravan Park Powered Site Off Peak Nightly - 2 Adults</t>
  </si>
  <si>
    <t>Breamlea Caravan Park Powered Site Off Peak Weekly - 2 Adults</t>
  </si>
  <si>
    <t>Breamlea Caravan Park Powered Site Off Peak Weekly - Family</t>
  </si>
  <si>
    <t>Breamlea Caravan Park Unpowered Site Peak Nightly - 2 Adults</t>
  </si>
  <si>
    <t>Breamlea Caravan Park Unpowered Site Peak Nightly - Family</t>
  </si>
  <si>
    <t>Breamlea Caravan Park Unpowered Site Peak Weekly - Family</t>
  </si>
  <si>
    <t>Breamlea Caravan Park Unpowered Off Site Peak Nightly - 2 Adults</t>
  </si>
  <si>
    <t>Breamlea Caravan Park Unpowered Off Site Peak Weekly - 2 Adults</t>
  </si>
  <si>
    <t>Breamlea Caravan Park Unpowered Off Site Peak Nightly - Family</t>
  </si>
  <si>
    <t>Breamlea Caravan Park Unpowered Off Site Peak Weekly - Family</t>
  </si>
  <si>
    <t>Breamlea Caravan Park Seasonal site rate mid Dec - mid Apr</t>
  </si>
  <si>
    <t>Breamlea Caravan Park Seasonal site rate Mlb Cup W/e - mid Apr</t>
  </si>
  <si>
    <t>Breamlea Caravan Park Seasonal site rate mid Apr - mid Dec</t>
  </si>
  <si>
    <t>Breamlea Caravan Park Additional person site/cabin  p/night - adult</t>
  </si>
  <si>
    <t>Breamlea Caravan Park Additional person site/cabin p/night - child</t>
  </si>
  <si>
    <t>Breamlea Caravan Park 1 Bedroom Cabin w ensuite (1,2,3,4) Peak Nightly - 2 Adults</t>
  </si>
  <si>
    <t>Breamlea Caravan Park 1 Bedroom Cabin w ensuite (1,2,3,4) Peak Weekly - 2 Adults</t>
  </si>
  <si>
    <t>Breamlea Caravan Park 1 Bedroom Cabin w ensuite (1,2,3,4) Peak Nightly - Family</t>
  </si>
  <si>
    <t>Breamlea Caravan Park 1 Bedroom Cabin w ensuite (1,2,3,4) Peak Weekly - Family</t>
  </si>
  <si>
    <t>Breamlea Caravan Park 1 Bedroom Cabin w ensuite (1,2,3,4) Off Peak Nightly - 2 Adults</t>
  </si>
  <si>
    <t>Breamlea Caravan Park 1 Bedroom Cabin w ensuite (1,2,3,4) Off Peak Weekly - 2 Adults</t>
  </si>
  <si>
    <t>Breamlea Caravan Park 1 Bedroom Cabin w ensuite (1,2,3,4) Off Peak Nightly - Family</t>
  </si>
  <si>
    <t>Breamlea Caravan Park 1 Bedroom Cabin w ensuite (1,2,3,4) Off Peak Weekly - Family</t>
  </si>
  <si>
    <t>Breamlea Caravan Park 1 Bedroom Cabin wo ensuite (5) Peak Nightly - 2 Adults</t>
  </si>
  <si>
    <t>Breamlea Caravan Park 1 Bedroom Cabin wo ensuite (5) Peak Weekly - 2 Adults</t>
  </si>
  <si>
    <t>Breamlea Caravan Park 1 Bedroom Cabin wo ensuite (5) Peak Nightly - Family</t>
  </si>
  <si>
    <t>Breamlea Caravan Park 1 Bedroom Cabin wo ensuite (5) Peak Weekly - Family</t>
  </si>
  <si>
    <t>Breamlea Caravan Park 1 Bedroom Cabin wo ensuite (5) Off Peak Nightly - 2 Adults</t>
  </si>
  <si>
    <t>Breamlea Caravan Park 1 Bedroom Cabin wo ensuite (5) Off Peak Weekly - 2 Adults</t>
  </si>
  <si>
    <t>Breamlea Caravan Park 1 Bedroom Cabin wo ensuite (5) Off Peak Nightly - Family</t>
  </si>
  <si>
    <t>Breamlea Caravan Park 1 Bedroom Cabin wo ensuite (5) Off Peak Weekly - Family</t>
  </si>
  <si>
    <t>Breamlea Caravan Park 2 Bedroom Cabin w ensuite (6) Peak Nightly - 2 Adults</t>
  </si>
  <si>
    <t>Breamlea Caravan Park 2 Bedroom Cabin w ensuite (6) Peak Weekly - 2 Adults</t>
  </si>
  <si>
    <t>Breamlea Caravan Park 2 Bedroom Cabin w ensuite (6) Peak Nightly - Family</t>
  </si>
  <si>
    <t>Breamlea Caravan Park 2 Bedroom Cabin w ensuite (6) Peak Weekly - Family</t>
  </si>
  <si>
    <t>Breamlea Caravan Park 2 Bedroom Cabin w ensuite (6) Off Peak Nightly - 2 Adults</t>
  </si>
  <si>
    <t>Breamlea Caravan Park 2 Bedroom Cabin w ensuite (6) Off Peak Weekly - 2 Adults</t>
  </si>
  <si>
    <t>Breamlea Caravan Park 2 Bedroom Cabin w ensuite (6) Off Peak Nightly - Family</t>
  </si>
  <si>
    <t>Breamlea Caravan Park 2 Bedroom Cabin w ensuite (6) Off Peak Weekly - Family</t>
  </si>
  <si>
    <t>Breamlea Caravan Park 2 Bedroom Villa w ensuite (7,8) Peak Nightly - 2 Adults</t>
  </si>
  <si>
    <t>Breamlea Caravan Park 2 Bedroom Villa w ensuite (7,8) Peak Weekly - 2 Adults</t>
  </si>
  <si>
    <t>Breamlea Caravan Park 2 Bedroom Villa w ensuite (7,8) Peak Nightly - Family</t>
  </si>
  <si>
    <t>Breamlea Caravan Park 2 Bedroom Villa w ensuite (7,8) Peak Weekly - Family</t>
  </si>
  <si>
    <t>Breamlea Caravan Park 2 Bedroom Villa w ensuite (7,8) Off Peak Nightly - 2 Adults</t>
  </si>
  <si>
    <t>Breamlea Caravan Park 2 Bedroom Villa w ensuite (7,8) Off Peak Weekly - 2 Adults</t>
  </si>
  <si>
    <t>Breamlea Caravan Park 2 Bedroom Villa w ensuite (7,8) Off Peak Nightly - Family</t>
  </si>
  <si>
    <t>Breamlea Caravan Park 2 Bedroom Villa w ensuite (7,8) Off Peak Weekly - Family</t>
  </si>
  <si>
    <t>Breamlea Caravan Park 1 Bedroom Villa w ensuite (9) Peak Nightly - 2 Adults</t>
  </si>
  <si>
    <t>Breamlea Caravan Park 1 Bedroom Villa w ensuite (9) Peak Weekly - 2 Adults</t>
  </si>
  <si>
    <t>Breamlea Caravan Park 1 Bedroom Villa w ensuite (9) Off Peak Nightly - 2 Adults</t>
  </si>
  <si>
    <t>Breamlea Caravan Park 1 Bedroom Villa w ensuite (9) Off Peak Weekly - 2 Adults</t>
  </si>
  <si>
    <t>Breamlea Caravan Park - Additional person in villap/night - adult</t>
  </si>
  <si>
    <t>Breamlea Caravan Park- Additional person in villap/night - child</t>
  </si>
  <si>
    <t>Breamlea Caravan Park- BCP 12 month site fee</t>
  </si>
  <si>
    <t>Breamlea Caravan Park 6 month site fee</t>
  </si>
  <si>
    <t>Breamlea Caravan Park 3 month site fee</t>
  </si>
  <si>
    <t>Parks &amp; Gardens</t>
  </si>
  <si>
    <t>Botanic Gardens - Booked Program - 90 mins</t>
  </si>
  <si>
    <t>Botanic Gardens - Booked Program &lt; 20 students</t>
  </si>
  <si>
    <t>Botanic Gardens - Booked Program - 60 mins</t>
  </si>
  <si>
    <t>Botanic Gardens - Events</t>
  </si>
  <si>
    <t>Botanic Gardens -  Visitor Facilities hire - 2 hours</t>
  </si>
  <si>
    <t>Botanic Gardens - Visitor Facilities hire - half day</t>
  </si>
  <si>
    <t>Botanic Gardens -  Visitor Facilities - full day</t>
  </si>
  <si>
    <t>Botanic Gardens - Annual Agreement</t>
  </si>
  <si>
    <t>Botanic Gardens - Annual Agreement - Friends</t>
  </si>
  <si>
    <t>Botanic Gardens - Annual Agreement - ad hoc</t>
  </si>
  <si>
    <t>Botanic Gardens - Weekdays - full day</t>
  </si>
  <si>
    <t>Botanic Gardens - Weekdays - half day</t>
  </si>
  <si>
    <t>Community Life</t>
  </si>
  <si>
    <t>Community Inclusion</t>
  </si>
  <si>
    <t>Grovedale Neighbourhood House</t>
  </si>
  <si>
    <t>Banners</t>
  </si>
  <si>
    <t xml:space="preserve"> Ariston House - Playgroup Rental</t>
  </si>
  <si>
    <t>Kindergarten Development Services</t>
  </si>
  <si>
    <t xml:space="preserve">Centre Based Long Day Care   </t>
  </si>
  <si>
    <t>City Learning and Care Belmont &amp; Whittington   - Weekly</t>
  </si>
  <si>
    <t>City Learning and Care Belmont &amp; Whittington   -  Daily Rate</t>
  </si>
  <si>
    <t>City Learning and Care Belmont &amp; Whittington   -  Sessional</t>
  </si>
  <si>
    <t>City Learning and Care Belmont &amp; Whittington  - Short Day Program</t>
  </si>
  <si>
    <t>City Learning and Care Belmont &amp; Whittington  - Hourly Rate</t>
  </si>
  <si>
    <t>Ariston Childcare Centre, Boorai Integrated Children's Centre, Purnell Road CFC, Drysdale CFC, Leopold Integrated Children's Centre  - Weekly</t>
  </si>
  <si>
    <t>Ariston Childcare Centre, Boorai Integrated Children's Centre, Purnell Road CFC, Drysdale CFC, Leopold Integrated Children's Centre  -  Daily Rate</t>
  </si>
  <si>
    <t>Ariston Childcare Centre, Boorai Integrated Children's Centre, Purnell Road CFC, Drysdale CFC, Leopold Integrated Children's Centre  Sessional</t>
  </si>
  <si>
    <t>Ariston Childcare Centre, Boorai Integrated Children's Centre, Purnell Road CFC, Drysdale CFC, Leopold Integrated Children's Centre - Hourly Rate</t>
  </si>
  <si>
    <t>3 yr old Kindergarten Fees - 6 hr session</t>
  </si>
  <si>
    <t>Occasional Care</t>
  </si>
  <si>
    <t xml:space="preserve">Occasional Care - 5 hr session </t>
  </si>
  <si>
    <t xml:space="preserve">Occasional Care - 4 hr session </t>
  </si>
  <si>
    <t xml:space="preserve">Occasional Care - 3 hr session </t>
  </si>
  <si>
    <t>Occasional Care - 1 hr session</t>
  </si>
  <si>
    <t>School Holiday Program</t>
  </si>
  <si>
    <t>Holiday Program - daily</t>
  </si>
  <si>
    <t xml:space="preserve"> Comm Home Support Program</t>
  </si>
  <si>
    <t>Personal Care - High</t>
  </si>
  <si>
    <t>Personal Care</t>
  </si>
  <si>
    <t>Personal Care - Medium</t>
  </si>
  <si>
    <t>Personal Care - Hardship Fee</t>
  </si>
  <si>
    <t>Respite - Medium</t>
  </si>
  <si>
    <t>Respite - High</t>
  </si>
  <si>
    <t>Respite Care - over 18</t>
  </si>
  <si>
    <t>Home Care - Low</t>
  </si>
  <si>
    <t>Home Care - Medium</t>
  </si>
  <si>
    <t>Home Care - High</t>
  </si>
  <si>
    <t>General Care - Hardship Fee Rate</t>
  </si>
  <si>
    <t>Program for Younger People</t>
  </si>
  <si>
    <t>PYP - Personal Care Hardship Fee</t>
  </si>
  <si>
    <t>PYP - Respite</t>
  </si>
  <si>
    <t>PYP - Respite - Medium</t>
  </si>
  <si>
    <t>PYP - Respite  - High</t>
  </si>
  <si>
    <t>PYP - General Care</t>
  </si>
  <si>
    <t>PYP General Care - Hardship Fee Rate</t>
  </si>
  <si>
    <t>Home Modifications</t>
  </si>
  <si>
    <t>PYP - General Care - Medium</t>
  </si>
  <si>
    <t>Home Maintenance - Low</t>
  </si>
  <si>
    <t>Home Maintenance - Medium</t>
  </si>
  <si>
    <t>Home Maintenance - High</t>
  </si>
  <si>
    <t>Home Maintenance - PYP - Low</t>
  </si>
  <si>
    <t>Home Maintenance - PYP - Medium</t>
  </si>
  <si>
    <t>Home Maintenance - PYP - High</t>
  </si>
  <si>
    <t xml:space="preserve"> Home Maintenance - Agency</t>
  </si>
  <si>
    <t xml:space="preserve"> Meal Provision &amp; Distribution Service</t>
  </si>
  <si>
    <t>Food Services</t>
  </si>
  <si>
    <t>Food Services (Agencies)</t>
  </si>
  <si>
    <t>Hardship Rate</t>
  </si>
  <si>
    <t>Agencies</t>
  </si>
  <si>
    <t>Personal / Respite Care Agency - Evening</t>
  </si>
  <si>
    <t>Personal / Respite Care Agency - Weekend</t>
  </si>
  <si>
    <t>Personal / Respite Care Agency - Public Holiday</t>
  </si>
  <si>
    <t>Community Halls &amp; Buses</t>
  </si>
  <si>
    <t>Virginia Todd Hall Hourly Rate</t>
  </si>
  <si>
    <t>Centenary Hall Hourly Rate - Supper Room Weekday</t>
  </si>
  <si>
    <t>Centenary Hall Hourly Rate - Supper Room Weekend</t>
  </si>
  <si>
    <t>Centenary Hall Hourly Rate - Main Hall Weekday</t>
  </si>
  <si>
    <t>Centenary Hall Hourly Rate - Main Hall Weekend</t>
  </si>
  <si>
    <t>Centenary Hall Hourly Rate - Whole Venue Weekday</t>
  </si>
  <si>
    <t>Centenary Hall Hourly Rate - Whole Venue Weekend</t>
  </si>
  <si>
    <t>Cobbin Farm Hourly Rate - Chapel Weekday</t>
  </si>
  <si>
    <t>Cobbin Farm Hourly Rate - Chapel Weekend</t>
  </si>
  <si>
    <t>Cobbin Farm Hourly Rate - Whole Venue Weekday</t>
  </si>
  <si>
    <t>Cobbin Farm Hourly Rate - Whole Venue Weekend</t>
  </si>
  <si>
    <t>Cobbin Farm Hourly Rate - Homestead Weekday</t>
  </si>
  <si>
    <t>Cobbin Farm Hourly Rate - Homestead Weekend</t>
  </si>
  <si>
    <t>Cobradah House Hourly Rate</t>
  </si>
  <si>
    <t>Geelong West Town Hall Hourly Rate - Supper Room Weekday</t>
  </si>
  <si>
    <t>Geelong West Town Hall Hourly Rate - Supper Room Weekend</t>
  </si>
  <si>
    <t>Geelong West Town Hall Hourly Rate - Main Hall Weekday</t>
  </si>
  <si>
    <t>Geelong West Town Hall Hourly Rate - Main Hall Weekend</t>
  </si>
  <si>
    <t>Geelong West Town Hall Hourly Rate - Whole Venue Weekday</t>
  </si>
  <si>
    <t>Geelong West Town Hall Hourly Rate - Whole Venue Weekend</t>
  </si>
  <si>
    <t>Lara Hall Hourly Rate - Whole Venue</t>
  </si>
  <si>
    <t>Lara Hall Hourly Rate - Main Hall</t>
  </si>
  <si>
    <t>Lara Hall Hourly Rate - Meeting Room</t>
  </si>
  <si>
    <t>Community Bus 24-Hour Hire</t>
  </si>
  <si>
    <t>St. Leonards Reserve Hall Hourly Rate</t>
  </si>
  <si>
    <t>Mt. Duneed Hall Hire Income</t>
  </si>
  <si>
    <t>Mt. Duneed Hall Hourly Rate</t>
  </si>
  <si>
    <t>Parks Hall Hourly Rate - Main Hall</t>
  </si>
  <si>
    <t>Parks Hall Hourly Rate - Bayview Room</t>
  </si>
  <si>
    <t>Parks Hall Hourly Rate - Parkview Room</t>
  </si>
  <si>
    <t xml:space="preserve"> Parks Hall Hourly Rate - Kitchen</t>
  </si>
  <si>
    <t>Parks Hall Hourly Rate - Whole Venue</t>
  </si>
  <si>
    <t>Newcomb Hall Hourly Rate - Whole Venue</t>
  </si>
  <si>
    <t>Newcomb Hall Hourly Rate - Main Hall</t>
  </si>
  <si>
    <t>Newcomb Hall Hourly Rate - Meeting Room</t>
  </si>
  <si>
    <t>Community &amp; Recreation</t>
  </si>
  <si>
    <t>Casual Hire Summer - Community 1 Oval - Community Rate</t>
  </si>
  <si>
    <t>Casual Hire Summer - Community 1 Oval - Commercial Rate</t>
  </si>
  <si>
    <t>Casual Hire Winter - Community 1 Oval - Community Rate</t>
  </si>
  <si>
    <t>Casual Hire Winter - Community Oval 1 - Commercial Rate</t>
  </si>
  <si>
    <t>Casual Hire Summer - Community 2 Oval - Community Rate</t>
  </si>
  <si>
    <t>Casual Hire Summer - Community 2 Oval - Commercial Rate</t>
  </si>
  <si>
    <t>Casual Hire Winter - Community 2 Oval - Community Rate</t>
  </si>
  <si>
    <t>Casual Hire Winter - Community 2 Oval - Commercial Rate</t>
  </si>
  <si>
    <t>Casual Hire Summer - Community 3 Oval - Commercial Rate</t>
  </si>
  <si>
    <t>Casual Hire Winter - Community 3 Oval - Community Rate</t>
  </si>
  <si>
    <t>Casual Hire Winter - Community 3 Oval - Commercial Rate</t>
  </si>
  <si>
    <t>Casual Hire Summer - Community 1 Pitch - Community Rate</t>
  </si>
  <si>
    <t>Casual Hire Summer - Community 1 Pitch - Commercial Rate</t>
  </si>
  <si>
    <t>Casual Hire Winter - Community 1 Pitch - Commercial Rate</t>
  </si>
  <si>
    <t>Casual Hire Summer - Community 2 Pitch - Commercial Rate</t>
  </si>
  <si>
    <t>Casual Hire Winter - Community 2 Pitch - Community Rate</t>
  </si>
  <si>
    <t>Casual Hire Winter - Community 2 Pitch - Commercial Rate</t>
  </si>
  <si>
    <t xml:space="preserve"> Leopold Community Hub Community Room</t>
  </si>
  <si>
    <t xml:space="preserve"> Leopold Community Hub Multi-Purpose Room</t>
  </si>
  <si>
    <t xml:space="preserve"> Leopold Community Hub Meeting Room</t>
  </si>
  <si>
    <t xml:space="preserve"> ACECH Community Space 1</t>
  </si>
  <si>
    <t xml:space="preserve"> ACECH Community Space 2</t>
  </si>
  <si>
    <t xml:space="preserve"> ACECH Community Space 3</t>
  </si>
  <si>
    <t xml:space="preserve"> ACECH Meeting Room 2</t>
  </si>
  <si>
    <t>Golf</t>
  </si>
  <si>
    <t>Swim Adult</t>
  </si>
  <si>
    <t>Concession</t>
  </si>
  <si>
    <t>Swim School</t>
  </si>
  <si>
    <t>Swim Adult x 25</t>
  </si>
  <si>
    <t>Swim Concession x 25</t>
  </si>
  <si>
    <t>Swim Spectator</t>
  </si>
  <si>
    <t>Season ticket (conc)</t>
  </si>
  <si>
    <t>Season ticket (adult)</t>
  </si>
  <si>
    <t>Season ticket (family)</t>
  </si>
  <si>
    <t>Pool Hire 50 m Lane Hire (per hr)+entry fee</t>
  </si>
  <si>
    <t>Pass Concession Dec</t>
  </si>
  <si>
    <t>Pass Concession Jan</t>
  </si>
  <si>
    <t>Pass Concession Feb</t>
  </si>
  <si>
    <t>Pass Adult Dec</t>
  </si>
  <si>
    <t xml:space="preserve">Pass Adult Jan </t>
  </si>
  <si>
    <t>Pass Adult Feb</t>
  </si>
  <si>
    <t>Pass Family Dec</t>
  </si>
  <si>
    <t>Pass Family Jan</t>
  </si>
  <si>
    <t>Pass Family Feb</t>
  </si>
  <si>
    <t>Swim Locker (Deposit $1.00)</t>
  </si>
  <si>
    <t>Learn to Swim</t>
  </si>
  <si>
    <t>Leisurelink, Waterworld, Splashdown, BASC</t>
  </si>
  <si>
    <t xml:space="preserve"> Adult M/Ship 12 months</t>
  </si>
  <si>
    <t xml:space="preserve"> Adult M/Ship Monthly Debit Joining Fee</t>
  </si>
  <si>
    <t xml:space="preserve"> Adult M/Ship Monthly</t>
  </si>
  <si>
    <t xml:space="preserve"> Fam M/Ship 12 months</t>
  </si>
  <si>
    <t xml:space="preserve"> Fam M/Ship Monthly Debit Joining Fee</t>
  </si>
  <si>
    <t xml:space="preserve"> Fam M/Ship Monthly</t>
  </si>
  <si>
    <t xml:space="preserve"> Con/Offpeak Adult M/ship 12 months</t>
  </si>
  <si>
    <t xml:space="preserve"> Con/Offpeak Adult M/Ship Mthly Debit Join Fee</t>
  </si>
  <si>
    <t xml:space="preserve"> Con/Offpeak Adult M/Ship Monthly</t>
  </si>
  <si>
    <t xml:space="preserve"> Corp M/Ship Adult weekly</t>
  </si>
  <si>
    <t xml:space="preserve"> Corp M/Ship Adult yearly</t>
  </si>
  <si>
    <t xml:space="preserve"> Corp M/Ship Adult Direct Debit</t>
  </si>
  <si>
    <t xml:space="preserve"> Corp M/Ship Family yearly</t>
  </si>
  <si>
    <t>Corp Fam M/Ship Family Payroll + 1 student</t>
  </si>
  <si>
    <t>Corp Fam Monthly Debit x 3 students</t>
  </si>
  <si>
    <t>Corp Fam M/ship Family Payroll + 2 students</t>
  </si>
  <si>
    <t>Active Adult GOLD Joining Fee</t>
  </si>
  <si>
    <t>Active Adult GOLD - Monthly Debit</t>
  </si>
  <si>
    <t>Corporate Family Payroll + 2 Students</t>
  </si>
  <si>
    <t>Not for profit lane hire</t>
  </si>
  <si>
    <t>Adult M/Ship 3 months</t>
  </si>
  <si>
    <t>Adult Renew 12 months</t>
  </si>
  <si>
    <t>Family Renew 12 months</t>
  </si>
  <si>
    <t>Con/Offpeak Renew 12 months</t>
  </si>
  <si>
    <t>Active Adults 12 Months</t>
  </si>
  <si>
    <t>Off Peak Upgrade</t>
  </si>
  <si>
    <t>Membership Card Replacement</t>
  </si>
  <si>
    <t>Corp Adult 12 Mth Renew</t>
  </si>
  <si>
    <t>Corp Family 12 Mth Renew</t>
  </si>
  <si>
    <t>Active Adults 3 months</t>
  </si>
  <si>
    <t>Active Adults 3 months Renew</t>
  </si>
  <si>
    <t>Active Adults GOLD - 12 months</t>
  </si>
  <si>
    <t>Gym Adult</t>
  </si>
  <si>
    <t>Gym Concession</t>
  </si>
  <si>
    <t>Aerobics Adult</t>
  </si>
  <si>
    <t>Aerobics Concession</t>
  </si>
  <si>
    <t>Gym Adult x 10</t>
  </si>
  <si>
    <t>Gym Concession x 10</t>
  </si>
  <si>
    <t>Fitness Assessment</t>
  </si>
  <si>
    <t>Champ Card - Gym</t>
  </si>
  <si>
    <t>Aerobics Adult x 10</t>
  </si>
  <si>
    <t>Aerobics Concession x 10</t>
  </si>
  <si>
    <t>Aerobics Group</t>
  </si>
  <si>
    <t xml:space="preserve">Group Personal Training </t>
  </si>
  <si>
    <t>Learn to Swim Concession</t>
  </si>
  <si>
    <t>Learn to Swim - Squad</t>
  </si>
  <si>
    <t>Learn to Swim - Squad Concession</t>
  </si>
  <si>
    <t>Learn to Swim - Private Lesson</t>
  </si>
  <si>
    <t>Swim/Sauna/Spa Adult</t>
  </si>
  <si>
    <t>Swim/Sauna/Spa Concession</t>
  </si>
  <si>
    <t>Aqua Aerobics Adult</t>
  </si>
  <si>
    <t>Aqua Aerobics Concession</t>
  </si>
  <si>
    <t>Aqua Aerobics Adult x 10</t>
  </si>
  <si>
    <t>Aqua Aerobics Concession x 10</t>
  </si>
  <si>
    <t>Swim Concession</t>
  </si>
  <si>
    <t>Swim Spectator Fee</t>
  </si>
  <si>
    <t>Single Waterslide</t>
  </si>
  <si>
    <t>Unlimited Ticket Waterslide</t>
  </si>
  <si>
    <t>Unlimited Ticket Waterslide After Entry</t>
  </si>
  <si>
    <t>Adult after Entry Swim/Sauna/Spa</t>
  </si>
  <si>
    <t>Concession after Entry Swim/Sauna/Spa</t>
  </si>
  <si>
    <t>Squad Casual Member</t>
  </si>
  <si>
    <t>Squad Casual Non Member</t>
  </si>
  <si>
    <t>Squad Member x 25 visits</t>
  </si>
  <si>
    <t>Squad Non Member x 25 visits</t>
  </si>
  <si>
    <t>Champ Cards - Swim</t>
  </si>
  <si>
    <t>Group Adult Swim</t>
  </si>
  <si>
    <t>Pool Parties - Catered Party</t>
  </si>
  <si>
    <t>Pool Parties - Party Deposit</t>
  </si>
  <si>
    <t>Swim Adult With Child Under 5 yrs</t>
  </si>
  <si>
    <t xml:space="preserve">Swim Adult With Child 5 - 18 yrs </t>
  </si>
  <si>
    <t>Swim Family (Spectator) with Child aged 5 - 18 yrs</t>
  </si>
  <si>
    <t>Creche Aerobics Staff</t>
  </si>
  <si>
    <t>Arena</t>
  </si>
  <si>
    <t xml:space="preserve"> Arena - Annex Hire - Community Group</t>
  </si>
  <si>
    <t xml:space="preserve"> Arena - Annex Hire - Commercial Use - per day</t>
  </si>
  <si>
    <t xml:space="preserve"> Arena - Auditorium Hire - Promoter Rate (concerts only)</t>
  </si>
  <si>
    <t xml:space="preserve"> Arena - Auditorium Hire - Community Group per day</t>
  </si>
  <si>
    <t xml:space="preserve"> Arena - Auditorium Hire - Commercial Use per day</t>
  </si>
  <si>
    <t xml:space="preserve"> Arena - Venue Bump In/Out Day - Events</t>
  </si>
  <si>
    <t xml:space="preserve"> Arena - Labour Crew - Chief Fire Warden</t>
  </si>
  <si>
    <t xml:space="preserve"> Arena - Labour Crew - Safety Officer</t>
  </si>
  <si>
    <t xml:space="preserve"> Arena - Labour Crew - Event Supervisor</t>
  </si>
  <si>
    <t xml:space="preserve"> Arena - Labour Crew - FOH Supervisor</t>
  </si>
  <si>
    <t xml:space="preserve"> Arena - Labour Crew - Box Office Attendant</t>
  </si>
  <si>
    <t xml:space="preserve"> Arena - Labour Crew - Ticket Checker/Usher</t>
  </si>
  <si>
    <t xml:space="preserve"> Arena - Labour Crew - Labour Crew</t>
  </si>
  <si>
    <t xml:space="preserve"> Arena - Public Holiday Rates - Chief Fire Warden</t>
  </si>
  <si>
    <t xml:space="preserve"> Arena - Public Holiday Rates - Safety Officer</t>
  </si>
  <si>
    <t xml:space="preserve"> Arena - Public Holiday Rates - Event Supervisor</t>
  </si>
  <si>
    <t xml:space="preserve"> Arena - Public Holiday Rates - FOH Supervisor</t>
  </si>
  <si>
    <t xml:space="preserve"> Arena - Public Holiday Rates - Box Office Attendant</t>
  </si>
  <si>
    <t xml:space="preserve"> Arena - Public Holiday Rates - Ticket Checker/Usher</t>
  </si>
  <si>
    <t xml:space="preserve"> Arena - Public Holiday Rates - Labour Crew</t>
  </si>
  <si>
    <t xml:space="preserve"> Arena - Contractors - Security</t>
  </si>
  <si>
    <t xml:space="preserve"> Arena - Contractors - Cleaners</t>
  </si>
  <si>
    <t xml:space="preserve"> Arena - Contractors - First Aid - Commercial</t>
  </si>
  <si>
    <t xml:space="preserve"> Arena - Contractors - First Aid - Community</t>
  </si>
  <si>
    <t xml:space="preserve"> Arena - Contractors - Trades - Rigger, electrician, plumber, etc</t>
  </si>
  <si>
    <t xml:space="preserve"> Arena - Contractors - Road Crew</t>
  </si>
  <si>
    <t xml:space="preserve"> Arena - Contractors - House Technician </t>
  </si>
  <si>
    <t xml:space="preserve"> Arena - Fire Isolation (min 4 hrs) - Fire Services Daytime 7am to 5pm</t>
  </si>
  <si>
    <t xml:space="preserve"> Arena - Fire Isolation (min 4 hrs) - Fire Services After Hours 7pm to 7am</t>
  </si>
  <si>
    <t xml:space="preserve"> Arena - Services - Waste Disposal - per skip - recycle &amp; garbage</t>
  </si>
  <si>
    <t xml:space="preserve"> Arena - Services - Sanitary bins - per bin</t>
  </si>
  <si>
    <t xml:space="preserve"> Arena - Services - Two way radio</t>
  </si>
  <si>
    <t xml:space="preserve"> Arena - Services - Catering fee per person</t>
  </si>
  <si>
    <t xml:space="preserve"> Arena - Services - Linen - table cloths each</t>
  </si>
  <si>
    <t xml:space="preserve"> Arena - Annex Hire - Casual Shoot Around per person</t>
  </si>
  <si>
    <t xml:space="preserve"> Arena - Annex Hire - School Tournament Days 3 courts - 9am - 3pm</t>
  </si>
  <si>
    <t xml:space="preserve"> Arena - Auditorium Hire - School Tournaments - must be booked with Annex</t>
  </si>
  <si>
    <t xml:space="preserve"> Arena - Back Stage - Back Stage open space</t>
  </si>
  <si>
    <t xml:space="preserve"> Arena - Back Stage - Back Stage break out rooms - all three</t>
  </si>
  <si>
    <t xml:space="preserve"> Arena - Function Room - Council Depts per day </t>
  </si>
  <si>
    <t xml:space="preserve"> Arena - Function Room - Community Groups per day </t>
  </si>
  <si>
    <t xml:space="preserve"> Arena - Function Room - Private/Commercial Group per day</t>
  </si>
  <si>
    <t xml:space="preserve"> Arena - Board Room/Meeting Room - Council Depts per day</t>
  </si>
  <si>
    <t xml:space="preserve"> Arena - Board Room/Meeting Room - Private/Commercial Group per day - room only</t>
  </si>
  <si>
    <t xml:space="preserve"> Arena - Board Room/Meeting Room - Private/Commercial per day - inc projector</t>
  </si>
  <si>
    <t xml:space="preserve"> Arena - Kitchen - Private/Commercial Group per day</t>
  </si>
  <si>
    <t xml:space="preserve"> Arena - Options - Projector per day</t>
  </si>
  <si>
    <t xml:space="preserve"> Arena - Options - Tea/Coffee per person</t>
  </si>
  <si>
    <t>Indoor Activity Centres</t>
  </si>
  <si>
    <t xml:space="preserve"> CLTC B/Ball Casual before 5pm</t>
  </si>
  <si>
    <t xml:space="preserve"> CLTC B/Ball After 5pm</t>
  </si>
  <si>
    <t xml:space="preserve"> CLTC Badminton Casual before 5pm</t>
  </si>
  <si>
    <t xml:space="preserve"> CLTC Badminton After 5pm</t>
  </si>
  <si>
    <t xml:space="preserve"> CLTC MP Room Casual before 5pm</t>
  </si>
  <si>
    <t xml:space="preserve"> CLTC MP Room After 5pm</t>
  </si>
  <si>
    <t xml:space="preserve"> CLTC N/Ball O/Door Casual rate</t>
  </si>
  <si>
    <t xml:space="preserve"> CLTC Meet Rm Casual before 5pm</t>
  </si>
  <si>
    <t xml:space="preserve"> CLTC Meet Rm After 5pm</t>
  </si>
  <si>
    <t xml:space="preserve"> CLTC Meet Rm User grp schools before 5pm</t>
  </si>
  <si>
    <t xml:space="preserve"> CLTC - V/Ball &amp; Soccer Casual before 5pm</t>
  </si>
  <si>
    <t xml:space="preserve"> CLTC - V/Ball &amp; Soccer Casual after 5pm</t>
  </si>
  <si>
    <t xml:space="preserve"> CLTC - Sports Club (per Child)</t>
  </si>
  <si>
    <t xml:space="preserve"> CLTC - Futsal Stars Development &amp; Transition (per player)</t>
  </si>
  <si>
    <t xml:space="preserve"> CLTC Squash Casual before 5pm</t>
  </si>
  <si>
    <t xml:space="preserve"> CLTC Squash After 5pm </t>
  </si>
  <si>
    <t xml:space="preserve"> CLTC - B/Ball Causal User Shootaround</t>
  </si>
  <si>
    <t xml:space="preserve"> CLTC Street Soccer before 5pm</t>
  </si>
  <si>
    <t xml:space="preserve"> CLTC Street Soccer After 5pm</t>
  </si>
  <si>
    <t xml:space="preserve"> CLTC Synthetic Pitch Hire Affiliate Full Pitch before 4pm</t>
  </si>
  <si>
    <t xml:space="preserve"> CLTC Synthetic Pitch Hire Non-Affiliate Full Pitch before 4pm</t>
  </si>
  <si>
    <t xml:space="preserve"> CLTC Synthetic Pitch Casual Hire Full Pitch before 4pm</t>
  </si>
  <si>
    <t xml:space="preserve"> CLTC Synthetic Pitch Hire Affiliate Full Pitch after 4pm</t>
  </si>
  <si>
    <t xml:space="preserve"> CLTC Synthetic Pitch Hire Non-Affiliate Full Pitch after 4pm</t>
  </si>
  <si>
    <t xml:space="preserve"> CLTC Synthetic Pitch Casual Hire Full Pitch after 4pm</t>
  </si>
  <si>
    <t xml:space="preserve"> CLTC Synthetic Pitch Hire Affiliate Half Pitch before 4pm</t>
  </si>
  <si>
    <t xml:space="preserve"> CLTC Synthetic Pitch Hire Non-Affiliate Half Pitch before 4pm</t>
  </si>
  <si>
    <t xml:space="preserve"> CLTC Synthetic Pitch Casual Hire Half Pitch before 4pm</t>
  </si>
  <si>
    <t xml:space="preserve"> CLTC Meet Rm Day Rate</t>
  </si>
  <si>
    <t xml:space="preserve"> CLTC Synthetic Pitch Hire Affiliate Half Pitch After 4pm</t>
  </si>
  <si>
    <t xml:space="preserve"> CLTC Synthetic Pitch Half Pitch Hire After 4pm</t>
  </si>
  <si>
    <t xml:space="preserve"> CLTC Synthetic Pitch Half Pitch Casual Hire After 4pm</t>
  </si>
  <si>
    <t xml:space="preserve"> CLTC Synthetic Pitch Hire Non-Affiliate Half Pitch After 4pm</t>
  </si>
  <si>
    <t xml:space="preserve"> CLTC Synthetic Pitch Social Competition 1/2 Pitch Team Fee Per Week </t>
  </si>
  <si>
    <t xml:space="preserve"> CLTC Synthetic Pitch Hire Local Tournaments &amp; Events Per Day</t>
  </si>
  <si>
    <t xml:space="preserve"> BVAC Sports Club (per child)</t>
  </si>
  <si>
    <t xml:space="preserve"> BVAC Badminton</t>
  </si>
  <si>
    <t xml:space="preserve"> BVAC B/ton Casual User</t>
  </si>
  <si>
    <t xml:space="preserve"> BVAC B/Ball Casual User Shoot Around</t>
  </si>
  <si>
    <t xml:space="preserve"> BVAC Court One B/Ball Casual Hire</t>
  </si>
  <si>
    <t xml:space="preserve"> BVAC Court Two B/Ball Casual Hire</t>
  </si>
  <si>
    <t xml:space="preserve"> BVAC Court Three Cricket Casual Hire</t>
  </si>
  <si>
    <t xml:space="preserve"> BVAC Court Four B/Ball Casual Hire</t>
  </si>
  <si>
    <t xml:space="preserve"> BVAC Meet Rm</t>
  </si>
  <si>
    <t xml:space="preserve"> BVAC Sunday Market Outdoor Stall</t>
  </si>
  <si>
    <t xml:space="preserve"> BVAC Sunday Market Indoor Stall</t>
  </si>
  <si>
    <t xml:space="preserve"> BVAC Sunday Market Trestle Table Hire</t>
  </si>
  <si>
    <t xml:space="preserve"> BVAC Sunday Market Clothes Rack Hire</t>
  </si>
  <si>
    <t xml:space="preserve"> BVAC Sunday Market Storage</t>
  </si>
  <si>
    <t xml:space="preserve"> BVAC Futsal Stars development &amp; transition (per player)</t>
  </si>
  <si>
    <t xml:space="preserve"> BVAC Futsal Stars game phase (per player)</t>
  </si>
  <si>
    <t xml:space="preserve"> BVAC Belmont Market Online Booking Outdoor Stall</t>
  </si>
  <si>
    <t xml:space="preserve"> BVAC Belmont Market Online Booking Indoor Stall</t>
  </si>
  <si>
    <t>Planning, Design &amp; Development</t>
  </si>
  <si>
    <t xml:space="preserve"> Planning Scheme Amendment - Application Fee</t>
  </si>
  <si>
    <t xml:space="preserve"> Planning Scheme Amendment - Consideration of Submission Fee</t>
  </si>
  <si>
    <t xml:space="preserve"> Planning Scheme Amendment - Adoption Fee</t>
  </si>
  <si>
    <t>Strategic Implementation</t>
  </si>
  <si>
    <t>Statutory Planning</t>
  </si>
  <si>
    <t xml:space="preserve"> Certification Fee - Procedural Plan</t>
  </si>
  <si>
    <t xml:space="preserve"> Alter plan prior to Certification</t>
  </si>
  <si>
    <t xml:space="preserve"> Certification Fee - Plan of Subdivision</t>
  </si>
  <si>
    <t xml:space="preserve"> VicSmart Subdivision</t>
  </si>
  <si>
    <t xml:space="preserve"> VicSmart Use Permit</t>
  </si>
  <si>
    <t xml:space="preserve"> Amend VicSmart Subdivision</t>
  </si>
  <si>
    <t xml:space="preserve"> Amend VicSmart Use Permit</t>
  </si>
  <si>
    <t xml:space="preserve"> Residential Development - Single Dwelling up to $10,000</t>
  </si>
  <si>
    <t xml:space="preserve"> Residential Development - Single Dwelling - $10,001 - $100,000</t>
  </si>
  <si>
    <t xml:space="preserve"> Residential Development - Single Dwelling - $100,001 - $500,000</t>
  </si>
  <si>
    <t xml:space="preserve"> Residential Development - Single Dwelling - $500,001 - $1,000,000</t>
  </si>
  <si>
    <t xml:space="preserve"> Residential Development - Single Dwelling - $1,000,001 - 2,000,000</t>
  </si>
  <si>
    <t xml:space="preserve"> Residential Development - Single Dwelling - $2,000,001 - $5,000,000</t>
  </si>
  <si>
    <t xml:space="preserve"> Development Buildings &amp; Works up to $100,000</t>
  </si>
  <si>
    <t xml:space="preserve"> Development Buildings &amp; Works $100,001 - $1,000,000</t>
  </si>
  <si>
    <t xml:space="preserve"> Development Buildings &amp; Works  $1,000,001 - $5,000,000</t>
  </si>
  <si>
    <t xml:space="preserve"> Development Buildings &amp; Works  $5,000,001 - $15,000,000</t>
  </si>
  <si>
    <t xml:space="preserve"> Development Buildings &amp; Works  $15,000,001 - $50,000,000</t>
  </si>
  <si>
    <t xml:space="preserve"> Development Buildings &amp; Works  $50,000,001 - $9,999,999,999</t>
  </si>
  <si>
    <t xml:space="preserve"> Amended Residential Permit up to $10,000</t>
  </si>
  <si>
    <t xml:space="preserve"> Amended Residential Permit $10,001 - $100,000</t>
  </si>
  <si>
    <t xml:space="preserve"> Amended Residential Permit $100,001 - $500,000</t>
  </si>
  <si>
    <t xml:space="preserve"> Amended Residential Permit $500,001 - $1,000,000</t>
  </si>
  <si>
    <t xml:space="preserve"> Amended Residential Permit $1,000,001 - $ 9,999,999</t>
  </si>
  <si>
    <t xml:space="preserve"> Amended Development Permit up to $100,000</t>
  </si>
  <si>
    <t xml:space="preserve"> Amended Development Permit $100,001 - $1,000,000</t>
  </si>
  <si>
    <t xml:space="preserve"> Amended Development Permit $1,000,001 - $9,999,999</t>
  </si>
  <si>
    <t xml:space="preserve"> VicSmart Development Applications up to $10,000</t>
  </si>
  <si>
    <t xml:space="preserve"> VicSmart Development Applications $10,001 - $9,999,999,999</t>
  </si>
  <si>
    <t xml:space="preserve"> Amended VicSmart Development up to $10,000</t>
  </si>
  <si>
    <t xml:space="preserve"> Amended VicSmart Development $10,001 - $9,999,999</t>
  </si>
  <si>
    <t xml:space="preserve"> Planning - Decision of Responsible Authority</t>
  </si>
  <si>
    <t xml:space="preserve"> Miscellaneous Fees</t>
  </si>
  <si>
    <t xml:space="preserve"> Extension of Time</t>
  </si>
  <si>
    <t xml:space="preserve"> Secondary Consents</t>
  </si>
  <si>
    <t xml:space="preserve"> Second Extension of Time</t>
  </si>
  <si>
    <t xml:space="preserve"> Third Extension of Time</t>
  </si>
  <si>
    <t xml:space="preserve"> Closed Planning Files</t>
  </si>
  <si>
    <t xml:space="preserve"> Written Request for Information</t>
  </si>
  <si>
    <t xml:space="preserve"> Written Request for Information Commercial/Industrial/Other</t>
  </si>
  <si>
    <t>Local Laws &amp; Traffic</t>
  </si>
  <si>
    <t>Dog Over 10</t>
  </si>
  <si>
    <t>Pensioner Dog Over 10</t>
  </si>
  <si>
    <t>Working Dog</t>
  </si>
  <si>
    <t>Pensioner Working Dog</t>
  </si>
  <si>
    <t>Dog Breeder</t>
  </si>
  <si>
    <t>Pensioner Dog Breeder</t>
  </si>
  <si>
    <t>Member Canine Association</t>
  </si>
  <si>
    <t>Haymarket Month Permit</t>
  </si>
  <si>
    <t>Haymarket Day Parking</t>
  </si>
  <si>
    <t xml:space="preserve"> Litter Infringement - 1 penalty unit</t>
  </si>
  <si>
    <t xml:space="preserve"> Building Services</t>
  </si>
  <si>
    <t xml:space="preserve"> Build Permit Regd Build - Dwellings &amp; Multi Unit Develop - Up to $150,000</t>
  </si>
  <si>
    <t xml:space="preserve"> Build Permit Regd Build - Dwellings &amp; Multi Unit Develop - $150,001 - $250,000</t>
  </si>
  <si>
    <t xml:space="preserve"> Build Permit Regd Build - Dwellings &amp; Multi Unit Develop - $250,001 - $350,000</t>
  </si>
  <si>
    <t xml:space="preserve"> Build Permit Regd Build - Dwellings &amp; Multi Unit Develop - $350,001 - $400,000</t>
  </si>
  <si>
    <t xml:space="preserve"> Build Permit Regd Build - Dwellings &amp; Multi Unit Develop - $400,001 - $500,000</t>
  </si>
  <si>
    <t xml:space="preserve"> Build Permit Regd Build - Dwellings &amp; Multi Unit Develop - $500,001 - $600,000</t>
  </si>
  <si>
    <t xml:space="preserve"> Build Permit Regd Build - Dwellings &amp; Multi Unit Develop - $600,001 - $800,000 (P.O.A)</t>
  </si>
  <si>
    <t xml:space="preserve"> Build Permit Regd Build - Dwellings &amp; Multi Unit Develop - $800,001 - $1,000,000 (P.O.A)</t>
  </si>
  <si>
    <t xml:space="preserve"> Build Permit Regd Build - Dwellings &amp; Multi Unit Develop - &gt;$1,000,000 (P.O.A)</t>
  </si>
  <si>
    <t xml:space="preserve"> Build Permits - Regd Build - Alterations &amp; Additions - $10,001 - $25,000</t>
  </si>
  <si>
    <t xml:space="preserve"> Build Permits - Regd Build - Alterations &amp; Additions -$25,001 - $50,000</t>
  </si>
  <si>
    <t xml:space="preserve"> Build Permits - Regd Build - Alterations &amp; Additions - $100,001 - $150,000</t>
  </si>
  <si>
    <t xml:space="preserve"> Build Permits - Regd Build - Alterations &amp; Additions - $50,001 - $100,000</t>
  </si>
  <si>
    <t xml:space="preserve"> Build Permits - Regd Build - Alterations &amp; Additions - $150,001 - $200,000</t>
  </si>
  <si>
    <t xml:space="preserve"> Build Permits - Regd Build - Alterations &amp; Additions - $200,001 - $300,000 (P.O.A)</t>
  </si>
  <si>
    <t xml:space="preserve"> Build Permits - Regd Build - Alterations &amp; Additions - $300,001 - $400,000 (P.O.A)</t>
  </si>
  <si>
    <t xml:space="preserve"> Build Permits - Regd Build - Alterations &amp; Additions - $400,001 - $500,000 (P.O.A)</t>
  </si>
  <si>
    <t xml:space="preserve"> Build Permits - Regd Build - Alterations &amp; Additions -$500,001 - $600,000 (P.O.A)</t>
  </si>
  <si>
    <t xml:space="preserve"> Build Permits - Regd Build - Alterations &amp; Additions - $600,001 - $800,000 (P.O.A)</t>
  </si>
  <si>
    <t xml:space="preserve"> Build Permits - Regd Build - Alterations &amp; Additions - &gt;$800,000 (P.O.A)</t>
  </si>
  <si>
    <t xml:space="preserve"> Build Permits - Own Build - Alterations &amp; Additions - $10,001 - $25,000</t>
  </si>
  <si>
    <t xml:space="preserve"> Build Permits - Own Build - Alterations &amp; Additions - $25,001 - $50,000</t>
  </si>
  <si>
    <t xml:space="preserve"> Build Permits - Own Build - Alterations &amp; Additions - $50,001 - $100,000</t>
  </si>
  <si>
    <t xml:space="preserve"> Build Permits - Own Build - Alterations &amp; Additions - $100,001 - $150,000</t>
  </si>
  <si>
    <t xml:space="preserve"> Build Permits - Own Build - Alterations &amp; Additions - $150,001 - $200,000</t>
  </si>
  <si>
    <t xml:space="preserve"> Build Permits - Own Build - Alterations &amp; Additions - $200,001 - $300,000 (P.O.A)</t>
  </si>
  <si>
    <t xml:space="preserve"> Build Permits - Own Build - Alterations &amp; Additions - $300,001 - $400,000 (P.O.A)</t>
  </si>
  <si>
    <t xml:space="preserve"> Build Permits - Own Build - Alterations &amp; Additions - $400,001 - $500,000 (P.O.A)</t>
  </si>
  <si>
    <t xml:space="preserve"> Build Permits - Own Build - Alterations &amp; Additions - $500,001 - $600,000 (P.O.A)</t>
  </si>
  <si>
    <t xml:space="preserve"> Build Permits - Own Build - Alterations &amp; Additions - $600,001 - $800,000 (P.O.A)</t>
  </si>
  <si>
    <t xml:space="preserve"> Build Permits - Own Build - Alterations &amp; Additions - &gt;$800,000 - (P.O.A)</t>
  </si>
  <si>
    <t xml:space="preserve"> Build Permits - Regd Build - Class 2 to Class 9 - Up to $10,000</t>
  </si>
  <si>
    <t xml:space="preserve"> Build Permits - Regd Build - Class 2 to Class 9 - $10,001 - $50,000</t>
  </si>
  <si>
    <t xml:space="preserve"> Build Permits - Regd Build - Class 2 to Class 9 - $50,001 - $100,000</t>
  </si>
  <si>
    <t xml:space="preserve"> Build Permits - Regd Build - Class 2 to Class 9 - $100,001 - $150,000</t>
  </si>
  <si>
    <t xml:space="preserve"> Build Permits - Regd Build - Class 2 to Class 9 - $150,001 - $200,000</t>
  </si>
  <si>
    <t xml:space="preserve"> Build Permits - Regd Build - Class 2 to Class 9 - $200,001 - $300,000</t>
  </si>
  <si>
    <t xml:space="preserve"> Build Permits - Regd Build - Class 2 to Class 9 - $300,001 - $500,000</t>
  </si>
  <si>
    <t xml:space="preserve"> Build Permits - Regd Build - Class 2 to Class 9 - $500,001 - $600,000</t>
  </si>
  <si>
    <t xml:space="preserve"> Build Permits - Regd Build - Class 2 to Class 9 - $600,001 - $800,000</t>
  </si>
  <si>
    <t xml:space="preserve"> Build Permits - Regd Build - Class 2 to Class 9 - $800,001 - $1,000,000</t>
  </si>
  <si>
    <t xml:space="preserve"> Build Permits - Regd Build - Class 2 to Class 9 - &gt;$1,000,000 (P.O.A)</t>
  </si>
  <si>
    <t xml:space="preserve"> Build Permits - Own Build - Class 2 to Class 9 - Up to $10,000</t>
  </si>
  <si>
    <t xml:space="preserve"> Build Permits - Own Build - Class 2 to Class 9 - $10,001 - $50,000</t>
  </si>
  <si>
    <t xml:space="preserve"> Build Permits - Own Build - Class 2 to Class 9 - $50,001 - $100,000</t>
  </si>
  <si>
    <t xml:space="preserve"> Build Permits - Own Build - Class 2 to Class 9 - $100,001 - $150,000</t>
  </si>
  <si>
    <t xml:space="preserve"> Build Permits - Own Build - Class 2 to Class 9 - $150,001 - $200,000</t>
  </si>
  <si>
    <t xml:space="preserve"> Build Permits - Own Build - Class 2 to Class 9 - $200,001 - $300,000</t>
  </si>
  <si>
    <t xml:space="preserve"> Build Permits - Own Build - Class 2 to Class 9 - $300,001 - $500,000</t>
  </si>
  <si>
    <t xml:space="preserve"> Build Permits - Own Build - Class 2 to Class 9 - $500,001 - $600,000</t>
  </si>
  <si>
    <t xml:space="preserve"> Build Permits - Own Build - Class 2 to Class 9 - $600,001 - $800,000</t>
  </si>
  <si>
    <t xml:space="preserve"> Build Permits - Own Build - Class 2 to Class 9 - $800,001 - $1,000,000</t>
  </si>
  <si>
    <t xml:space="preserve"> Build Permits - Own Build - Class 2 to Class 9 - &gt;$1,000,000 (P.O.A)</t>
  </si>
  <si>
    <t xml:space="preserve"> Build Permits - Regd Build - Swimming Pools/Spas/Decks - Up to $10,000</t>
  </si>
  <si>
    <t xml:space="preserve"> Build Permits - Regd Build - Swimming Pools/Spas/Decks - $10,001 - $25,000</t>
  </si>
  <si>
    <t xml:space="preserve"> Build Permits - Regd Build - Swimming Pools/Spas/Decks - &gt;$25,000 - refer to alts &amp; adds</t>
  </si>
  <si>
    <t xml:space="preserve"> Build Permits - Own Build - Swimming Pools/Spas/Decks - Up to $10,000</t>
  </si>
  <si>
    <t xml:space="preserve"> Build Permits - Own Build - Swimming Pools/Spas/Decks - $10,001 - $25,000</t>
  </si>
  <si>
    <t xml:space="preserve"> Build Permits - Own Build - Swimming Pools/Spas/Decks -&gt;$25,000 refer to alts &amp; adds</t>
  </si>
  <si>
    <t xml:space="preserve"> Build Permit - Regd Build - Masts/Antennas, Retaining Walls - Up to $10,000</t>
  </si>
  <si>
    <t xml:space="preserve"> Build Permit - Regd Build - Masts/Antennas, Retaining Walls - $10,001 - $25,000</t>
  </si>
  <si>
    <t xml:space="preserve"> Build Permit - Regd Build - Masts/Antennas, Retaining Walls - &gt;$25,000 - refer to alts &amp; adds</t>
  </si>
  <si>
    <t xml:space="preserve"> Build Permit - Own Build - Masts/Antennas, Retaining Walls - Up to $10,000</t>
  </si>
  <si>
    <t xml:space="preserve"> Build Permit - Own Build - Masts/Antennas, Retaining Walls - $10,001 - $25,000</t>
  </si>
  <si>
    <t xml:space="preserve"> Build Permit - Own Build - Masts/Antennas, Retaining Walls -&gt;$25k refer to alts &amp; adds</t>
  </si>
  <si>
    <t xml:space="preserve"> Build Permit - Regd Build - Timber Metal Fences &amp; Screens - Up to $10,000</t>
  </si>
  <si>
    <t xml:space="preserve"> Build Permit - Regd Build - Brick Fences - Up to $10,000</t>
  </si>
  <si>
    <t xml:space="preserve"> Build Permit - Regd Build - Any Fence - $10,001 - $20,000</t>
  </si>
  <si>
    <t xml:space="preserve"> Build Permit - Regd Build - Any Fence &gt;$20k refer to alts &amp; adds</t>
  </si>
  <si>
    <t xml:space="preserve"> Build Permits - Own Build - Timber Metal Fences &amp; Screens - Up to $10,000</t>
  </si>
  <si>
    <t xml:space="preserve"> Build Permits - Own Build - Brick Fences - Up to $10,000</t>
  </si>
  <si>
    <t xml:space="preserve"> Build Permits - Own Build - Any Fence - $10,001 - $20,000</t>
  </si>
  <si>
    <t xml:space="preserve"> Build Permits - Own Build - Any Fence &gt;$25,000 - refer to alts &amp; adds</t>
  </si>
  <si>
    <t xml:space="preserve"> Build Permit - Regd Build - Signs - Attach to building &amp; pole mounted - Up to $10k</t>
  </si>
  <si>
    <t xml:space="preserve"> Build Permit - Regd Build - Signs - Attach to building &amp; pole mounted - $10k - $20k</t>
  </si>
  <si>
    <t xml:space="preserve"> Build Permit - Regd Build - Signs - Attach to building &amp; pole mounted - $20k refer to alts &amp; adds</t>
  </si>
  <si>
    <t xml:space="preserve"> Build Permit - Own Build - Signs - Attach to building &amp; pole mounted - Up to $10k</t>
  </si>
  <si>
    <t xml:space="preserve"> Build Permit - Own Build - Signs - Attach to building &amp; pole mounted - $10k - $20k</t>
  </si>
  <si>
    <t xml:space="preserve"> Build Permit - Own Build - Signs - Attach to building &amp; pole mounted - &gt;$20k refer to alts &amp; adds</t>
  </si>
  <si>
    <t xml:space="preserve"> Build Permit - Regd build - relocation of dwelling (inc alts &amp; adds) - up to $10k</t>
  </si>
  <si>
    <t xml:space="preserve"> Build Permit - Regd build - relocation of dwelling (inc alts &amp; adds) - $10k - 20k</t>
  </si>
  <si>
    <t xml:space="preserve"> Build Permit - Regd build - relocation of dwelling (inc alts &amp; adds) -$20k - $50k</t>
  </si>
  <si>
    <t xml:space="preserve"> Build Permit - Regd build - relocation of dwelling (inc alts &amp; adds) - $50k - $100k</t>
  </si>
  <si>
    <t xml:space="preserve"> Build Permit - Regd build - relocation of dwelling (inc alts &amp; adds) - &gt;$100k (P.O.A)</t>
  </si>
  <si>
    <t xml:space="preserve"> Build Permit - Regd Build - Relocation of Dwelling - deposit - Min $5k or $100/m2 - the greater</t>
  </si>
  <si>
    <t xml:space="preserve"> Build Permit - Own build - relocation of dwelling (inc alts &amp; adds) - up to $10k</t>
  </si>
  <si>
    <t xml:space="preserve"> Build Permit - Own build - relocation of dwelling (inc alts &amp; adds) - $10k - $20k</t>
  </si>
  <si>
    <t xml:space="preserve"> Build Permit - Own build - relocation of dwelling (inc alts &amp; adds) - $20k - $50k</t>
  </si>
  <si>
    <t xml:space="preserve"> Build Permit - Own build - relocation of dwelling (inc alts &amp; adds) - $50k - $100k</t>
  </si>
  <si>
    <t xml:space="preserve"> Build Permit - Own build - relocation of dwelling (inc alts &amp; adds) - &gt;$100k (P.O.A)</t>
  </si>
  <si>
    <t xml:space="preserve"> Build Permit - Own build - relocation of dwelling deposit - min $5k or $100/m2 - the greater</t>
  </si>
  <si>
    <t xml:space="preserve"> Build Permit - Regd Build - Demolition/Removal - Domestic - Up to $20k</t>
  </si>
  <si>
    <t xml:space="preserve"> Build Permit - Building Permits &amp; Inspections - outside CoGG - any value (P.O.A)</t>
  </si>
  <si>
    <t xml:space="preserve"> Build - Building Permit Levy (All Jobs) &gt;$10,000, 0.128% of cost of works</t>
  </si>
  <si>
    <t xml:space="preserve"> Build - Consultancy services - Technical Officers (per hr)</t>
  </si>
  <si>
    <t xml:space="preserve"> Build - Consultancy services - Building Inspector &amp; Assistant BS (Per hr)</t>
  </si>
  <si>
    <t xml:space="preserve"> Build - Consultancy services - Building Surveyor (per hr)</t>
  </si>
  <si>
    <t xml:space="preserve"> Build - Consultancy services - municipal building surveyor/team leaders (per hr)</t>
  </si>
  <si>
    <t xml:space="preserve"> Build - Lodgement Fee - Commercial Permits (Cost of works = $5k or more)</t>
  </si>
  <si>
    <t xml:space="preserve"> Build - Lodgement Fee - Domestic Permits (Cost of works = $5k or more)</t>
  </si>
  <si>
    <t xml:space="preserve"> Build - Info - Sec C - Build Permit Details (10yrs) inc current notices/orders - Std</t>
  </si>
  <si>
    <t xml:space="preserve"> Build - Info - Sec C - Build Permit Details (10yrs) inc current notices/orders - fast track</t>
  </si>
  <si>
    <t xml:space="preserve"> Build - Info - Sec D - Land in Special Areas - Std</t>
  </si>
  <si>
    <t xml:space="preserve"> Build - Info - Sec D - Land in Special Areas - Fast Track</t>
  </si>
  <si>
    <t xml:space="preserve"> Build - Info - Sec E - Mandatory Inspection Approval Dates</t>
  </si>
  <si>
    <t xml:space="preserve"> Build - copy plans/documents up to 10yrs old (domestic) min. (up to 3 permits)</t>
  </si>
  <si>
    <t xml:space="preserve"> Build - Copy plans/documents older than 10yrs (domestic) min. (up to 3 permits)</t>
  </si>
  <si>
    <t xml:space="preserve"> Build - Copy plans &gt;3 (additional charge per permit)</t>
  </si>
  <si>
    <t xml:space="preserve"> Build - Copy of Build. Permit or Occup. permit (single doc - domestic) &lt;10ys min. fee</t>
  </si>
  <si>
    <t xml:space="preserve"> Build - Copy plans/documents up to 10yrs old (commercial) min. (up to 3 permits)</t>
  </si>
  <si>
    <t xml:space="preserve"> Build - Copy plans/documents older than 10rs (commercial) min. (up to 3 permits)</t>
  </si>
  <si>
    <t xml:space="preserve"> Build - Copy of Build. Permit or Occup. permit (single doc - commercial) &lt;10yrs min fee</t>
  </si>
  <si>
    <t xml:space="preserve"> Build - Copying Plans - (A0)</t>
  </si>
  <si>
    <t xml:space="preserve"> Build - Copying Plans - (A1)</t>
  </si>
  <si>
    <t xml:space="preserve"> Build - Copying Plans - (A2)</t>
  </si>
  <si>
    <t xml:space="preserve"> Build - Copying Plans - (A3)</t>
  </si>
  <si>
    <t xml:space="preserve"> Build - Copying Plans - (A4)</t>
  </si>
  <si>
    <t xml:space="preserve"> Occupancy Permit/Final Certificate not assoc. with Building Permit Class 1 &amp; 10</t>
  </si>
  <si>
    <t xml:space="preserve"> Occupancy Permit/Final Certificate not assoc. with Building Permit class 1b </t>
  </si>
  <si>
    <t xml:space="preserve"> Occupancy Permit/Final Certificate not assoc. with Building Permit Class 2-9</t>
  </si>
  <si>
    <t xml:space="preserve"> Build Permits - Regd Build - Alterations &amp; Additions - Up to $5,000</t>
  </si>
  <si>
    <t xml:space="preserve"> Build Permits - Regd Build - Alterations &amp; Additions - $5,001 to $10,000</t>
  </si>
  <si>
    <t xml:space="preserve"> Build Permits - Own Build - Alterations &amp; Additions - Up to $5,000</t>
  </si>
  <si>
    <t xml:space="preserve"> Build Permits - Own Build - Alterations &amp; Additions - $5,001 to $10,000</t>
  </si>
  <si>
    <t xml:space="preserve"> Build - Regd Build - Garage/Carport/Shed/Verandah/Pergola &gt;20m2 - Up to $5,000</t>
  </si>
  <si>
    <t xml:space="preserve"> Build - Regd Build - Garage/Carport/Shed/Verandah/Pergola &gt;20m2 - $5,000 - $10,000</t>
  </si>
  <si>
    <t xml:space="preserve"> Build - Building Permits - Extension of Time</t>
  </si>
  <si>
    <t xml:space="preserve"> Build - Building Permits - Variations, dispensations</t>
  </si>
  <si>
    <t xml:space="preserve"> Build - Additional/Reinspect Council Permits (current permit only/per inspection)</t>
  </si>
  <si>
    <t xml:space="preserve"> Build - Building Inspections - Expired Permits</t>
  </si>
  <si>
    <t xml:space="preserve"> Build - Inspection of Private Building Permits (Councils only) within CoGG (per inspect.)</t>
  </si>
  <si>
    <t xml:space="preserve"> Build - Info - Sec G - Swimming Pool Barriers Inspection &amp; Report</t>
  </si>
  <si>
    <t xml:space="preserve"> Build - Info - Sec G - Swimming Pool Barrier Inspections</t>
  </si>
  <si>
    <t xml:space="preserve"> Build - Regd Build -Garage/Carport/Shed/Verandah/Pergola &gt;20m2 -$10k - $20k</t>
  </si>
  <si>
    <t xml:space="preserve"> Build - Own Build -Garage/Carport/Shed/Verandah/Pergola &gt;20m2 -$10k - $20k</t>
  </si>
  <si>
    <t xml:space="preserve"> Build - Regd Build -Garage/Carport/Shed/Verandah/Pergola &gt;20m2 - &gt;$30k-$40k</t>
  </si>
  <si>
    <t xml:space="preserve"> Build - Own Build -Garage/Carport/Shed/Verandah/Pergola &gt;20m2 &gt;$30k - $40k </t>
  </si>
  <si>
    <t xml:space="preserve"> Build - Own Build -Garage/Carport/Shed/Verandah/Pergola &gt;20m2 &gt;$40k - $50k</t>
  </si>
  <si>
    <t xml:space="preserve"> Build - Regd Build -Garage/Carport/Shed/Verandah/Pergola &gt;20m2 - &gt;$40k - $50k</t>
  </si>
  <si>
    <t xml:space="preserve"> Build - Own Build - Garage/Carport/Shed/Verandah/Pergola &gt;20m2 - Up to $5,000</t>
  </si>
  <si>
    <t xml:space="preserve"> Build - Own Build - Garage/Carport/Shed/Verandah/Pergola &gt;20m2 - $5,000 - $10,000</t>
  </si>
  <si>
    <t xml:space="preserve"> Build - Stat - Council Consents - all matters except easements</t>
  </si>
  <si>
    <t xml:space="preserve"> Build - Stat - Council Consents easements</t>
  </si>
  <si>
    <t xml:space="preserve"> Build - Stat - Council Comments (built without consent/report)</t>
  </si>
  <si>
    <t xml:space="preserve"> Build - Stat - Council Consideration (Built w/out permit) Domestic minor (plus costs)</t>
  </si>
  <si>
    <t xml:space="preserve"> Build - Stat - Council Consideration (Built w/out Permit) Domestic Medium (plus costs)</t>
  </si>
  <si>
    <t xml:space="preserve"> Build - Stat - Council Consideration (Built w/out Permit) Domestic Major (plus costs)</t>
  </si>
  <si>
    <t xml:space="preserve"> Build - Stat - Council Consid. (Built w/out Permit) Commercial Minor, cost&lt;$10k (plus costs)</t>
  </si>
  <si>
    <t xml:space="preserve"> Build - Stat - Council Consid. (Built w/out Permit) Commercial Minor, cost&lt;$50k (plus costs)</t>
  </si>
  <si>
    <t xml:space="preserve"> Build - Stat - Council Consid. (Built w/out Permit) Commercial Minor, cost&gt;$50k (plus costs)</t>
  </si>
  <si>
    <t xml:space="preserve"> Build - Stat - Council Consid. (Built w/out Permit) Commercial Medium, cost&lt;$50k (plus costs)</t>
  </si>
  <si>
    <t xml:space="preserve"> Build - Stat - Council Consid. (Built w/out Permit) Commercial Medium, cost&lt;$100k (plus costs)</t>
  </si>
  <si>
    <t xml:space="preserve"> Build - Stat - Council Consid. (Built w/out Permit) Commercial Major, cost&lt;$100k (plus costs)</t>
  </si>
  <si>
    <t xml:space="preserve"> Build - Stat - Council Consid. (Built w/out Permit) Commercial Major, cost&lt;$300k (plus costs)</t>
  </si>
  <si>
    <t xml:space="preserve"> Build - Stat - Council Consid. (Built w/out Permit) Commercial Major, cost&lt;$1m (plus costs)</t>
  </si>
  <si>
    <t xml:space="preserve"> Build - Stat - Council Consid. (Built w/out Permit) Commercial Major, cost &gt;$1m (plus costs) (P.O.A)</t>
  </si>
  <si>
    <t xml:space="preserve"> Build - Stat -Occupancy Permit - Places of Public Entertainment/Temp Structure - pr hr after 1st 3hrs</t>
  </si>
  <si>
    <t xml:space="preserve"> Build - Stat - Siting Approval Only (Temporary Structures)</t>
  </si>
  <si>
    <t xml:space="preserve"> Build - Stat - Caravan Annexe/UMD Installed in Caravan Parks (per inspection)</t>
  </si>
  <si>
    <t xml:space="preserve"> Build - Info - Sec F - Owner Builder Statement</t>
  </si>
  <si>
    <t xml:space="preserve"> Build - Info - Sec H - Housing Standard of Habitation</t>
  </si>
  <si>
    <t xml:space="preserve"> Build - Info - Sec I - Existing Buildings - Adjoining Allotments (per property)</t>
  </si>
  <si>
    <t xml:space="preserve"> Build - Other - Sec J - Declared Road Status</t>
  </si>
  <si>
    <t xml:space="preserve"> Build - Stat - Council Consid. (Built w/out Permit) Commercial Medium (plus costs)</t>
  </si>
  <si>
    <t xml:space="preserve"> Build - Stat - Variation Council Consents</t>
  </si>
  <si>
    <t xml:space="preserve"> Build- Stat - Application for council assessment - Technical Officers</t>
  </si>
  <si>
    <t xml:space="preserve"> Build - Stat - Application for council assessment - Building Inspector/ Assistant B.S</t>
  </si>
  <si>
    <t xml:space="preserve"> Build - Stat - Application for council assessment - Building surveyor</t>
  </si>
  <si>
    <t xml:space="preserve"> Build Stat - POPE - 0 to 1000 people</t>
  </si>
  <si>
    <t xml:space="preserve"> Build Stat - POPE - 1000 to 2000 people</t>
  </si>
  <si>
    <t xml:space="preserve"> Build Stat - POPE - 2000 to 3000 people</t>
  </si>
  <si>
    <t xml:space="preserve"> Build Stat - POPE - 3000 to 5000 people</t>
  </si>
  <si>
    <t xml:space="preserve"> Build Stat - POPE - 5000 to 10000 people</t>
  </si>
  <si>
    <t xml:space="preserve"> Build Stat - POPE - 10000 to 15000 people</t>
  </si>
  <si>
    <t xml:space="preserve"> Caravan Park Income</t>
  </si>
  <si>
    <t xml:space="preserve"> Caravan Park Registration Fee (per unit)</t>
  </si>
  <si>
    <t xml:space="preserve"> Build - Hoarding &amp; scaffold over gantry permit fee</t>
  </si>
  <si>
    <t xml:space="preserve"> Build - Hoarding &amp; Scaffold over gantry min deposit</t>
  </si>
  <si>
    <t xml:space="preserve"> Build - Hoarding &amp; scaffold over gantry max deposit </t>
  </si>
  <si>
    <t xml:space="preserve"> Build - Hoard &amp; scaffold over gantry space occup fee (m2/per wk - min $130)</t>
  </si>
  <si>
    <t xml:space="preserve"> Build - Alimaks, chutes, fixed crane base permit fee</t>
  </si>
  <si>
    <t xml:space="preserve"> Build - Alimaks, chutes, fixed crane base min deposit</t>
  </si>
  <si>
    <t xml:space="preserve"> Build - Alimaks, chutes, fixed crane base max deposit</t>
  </si>
  <si>
    <t xml:space="preserve"> Build - Build - Alimaks, chutes, fixed crane bases space occup fee (pr wk)</t>
  </si>
  <si>
    <t xml:space="preserve"> Build - Gantry Permit Fee</t>
  </si>
  <si>
    <t xml:space="preserve"> Build - Gantry min deposit</t>
  </si>
  <si>
    <t xml:space="preserve"> Build - Gantry max deposit</t>
  </si>
  <si>
    <t xml:space="preserve"> Build - Site shed over gantry space occup fee (per shed 6x3mtr, pr wk)</t>
  </si>
  <si>
    <t xml:space="preserve"> Build - Footpath Occup min deposit</t>
  </si>
  <si>
    <t xml:space="preserve"> Build - Footpath Occup max Deposit</t>
  </si>
  <si>
    <t xml:space="preserve"> Build - Footpath Occup space occup fee (m2/per wk - min $200)</t>
  </si>
  <si>
    <t xml:space="preserve"> Build - Cranes/lifting device, concrete pumps/motorised plant min deposit</t>
  </si>
  <si>
    <t xml:space="preserve"> Build - Cranes/lifting device, concrete pumps/motorised plant max deposit</t>
  </si>
  <si>
    <t xml:space="preserve"> Build - Cranes/lifting device, concrete pumps/motorised plant fee (pr day each device)</t>
  </si>
  <si>
    <t xml:space="preserve"> Build - road/lane closures min deposit</t>
  </si>
  <si>
    <t xml:space="preserve"> Build - road/lane closures max deposit</t>
  </si>
  <si>
    <t xml:space="preserve"> Build - road/lane closures space occup fee (per lane, per day)</t>
  </si>
  <si>
    <t xml:space="preserve"> Build - Street Occupation Permit fee</t>
  </si>
  <si>
    <t xml:space="preserve"> Registration Fee - Swimming Pool Regulation</t>
  </si>
  <si>
    <t xml:space="preserve"> Information Search Fee - Swimming Pool Regulation</t>
  </si>
  <si>
    <t xml:space="preserve"> Lodgement Fee - Compliant - Swimming Pool Regulation</t>
  </si>
  <si>
    <t xml:space="preserve"> Lodgement Fee -Non Compliant - Swimming Pool Regulation</t>
  </si>
  <si>
    <t xml:space="preserve"> Environmental Health</t>
  </si>
  <si>
    <t xml:space="preserve"> Health Septic Tanks Misc Approvals/Permits</t>
  </si>
  <si>
    <t xml:space="preserve"> Health Septic Tanks Alterations Permits</t>
  </si>
  <si>
    <t xml:space="preserve"> Additional inspection fee</t>
  </si>
  <si>
    <t xml:space="preserve"> Septic Tank Fast Track fee</t>
  </si>
  <si>
    <t xml:space="preserve"> Minor Administrative Changes</t>
  </si>
  <si>
    <t xml:space="preserve"> Pros/CL Alfresco Occupancy Fee (CAA)</t>
  </si>
  <si>
    <t xml:space="preserve"> Pros/CL Alfresco Occupancy Fee (non CAA)</t>
  </si>
  <si>
    <t xml:space="preserve"> Transfer of Registration-Food</t>
  </si>
  <si>
    <t xml:space="preserve"> Health Class 2  Prem - Base Rate</t>
  </si>
  <si>
    <t xml:space="preserve"> Health Temp Prem (High Risk)</t>
  </si>
  <si>
    <t xml:space="preserve"> Al Fresco Approval Establishment Fee</t>
  </si>
  <si>
    <t xml:space="preserve"> Al Fresco Transfer Fee</t>
  </si>
  <si>
    <t xml:space="preserve"> Food Premises Rating (B) Performance Fee</t>
  </si>
  <si>
    <t xml:space="preserve"> Food Premises Rating (C) Performance Fee</t>
  </si>
  <si>
    <t xml:space="preserve"> Food Premises Rating (D) Performance Fee</t>
  </si>
  <si>
    <t xml:space="preserve"> Alfresco Late Fee</t>
  </si>
  <si>
    <t xml:space="preserve"> Health Class 2 Char/NFP  25% base rate</t>
  </si>
  <si>
    <t xml:space="preserve"> Health Class 3 Char/NFP - 25% base  rate</t>
  </si>
  <si>
    <t xml:space="preserve"> Food Vending Machines</t>
  </si>
  <si>
    <t xml:space="preserve"> Health Fines and Costs</t>
  </si>
  <si>
    <t xml:space="preserve"> Failing to Register Food Premises</t>
  </si>
  <si>
    <t xml:space="preserve"> Al Fresco Fixed Furniture</t>
  </si>
  <si>
    <t xml:space="preserve"> Health Consult - Inspect Fee - Food &lt;300m2</t>
  </si>
  <si>
    <t xml:space="preserve"> Health Consult - Inspect Fee - Food &gt;300m2</t>
  </si>
  <si>
    <t xml:space="preserve"> Health Personal Treatment Est Regist</t>
  </si>
  <si>
    <t xml:space="preserve"> Health Body Piercing/Tattooing Regist</t>
  </si>
  <si>
    <t xml:space="preserve"> Health Prescribed Accom - (6-20 people)</t>
  </si>
  <si>
    <t xml:space="preserve"> Health Prescribed Accom - (21-50 people)</t>
  </si>
  <si>
    <t xml:space="preserve"> Health Prescribed Accom - (51-80 people)</t>
  </si>
  <si>
    <t xml:space="preserve"> Health Prescribed Accom - (80 + people)</t>
  </si>
  <si>
    <t xml:space="preserve"> Transfer of Registration-Health</t>
  </si>
  <si>
    <t xml:space="preserve"> Impound Release fee</t>
  </si>
  <si>
    <t xml:space="preserve"> A Frame (0-60km/h)</t>
  </si>
  <si>
    <t xml:space="preserve"> Good for Sale</t>
  </si>
  <si>
    <t xml:space="preserve"> A Frame Application/Transfer </t>
  </si>
  <si>
    <t xml:space="preserve"> Goods for Sale Application/Transfer</t>
  </si>
  <si>
    <t xml:space="preserve"> Busking (month)</t>
  </si>
  <si>
    <t xml:space="preserve"> Real Estate agent portable signs(local law permit)</t>
  </si>
  <si>
    <t xml:space="preserve"> Health Licence Premises - Performance Fee - DEF</t>
  </si>
  <si>
    <t xml:space="preserve"> Public Health &amp; Wellbeing infringements(4 penalty unit infringement)</t>
  </si>
  <si>
    <t/>
  </si>
  <si>
    <t>Infringements - 3 penalty units</t>
  </si>
  <si>
    <t>All day capped fee (low occ area)</t>
  </si>
  <si>
    <t>Governance, Strategy &amp; Performance</t>
  </si>
  <si>
    <t>FOI fees</t>
  </si>
  <si>
    <t xml:space="preserve"> Economy, Investment &amp; Attraction</t>
  </si>
  <si>
    <t>National Wool Museum</t>
  </si>
  <si>
    <t xml:space="preserve"> NWM Auction Room - Standard Full Day Rate</t>
  </si>
  <si>
    <t xml:space="preserve"> NWM Auction Room - Regular User Day Rate </t>
  </si>
  <si>
    <t xml:space="preserve"> NWM Auction Room - CoGG &amp; Community Group Rate</t>
  </si>
  <si>
    <t xml:space="preserve"> NWM Auction Room - Half Day Rate</t>
  </si>
  <si>
    <t xml:space="preserve"> NWM Auction Room - Hourly Rate</t>
  </si>
  <si>
    <t xml:space="preserve"> NWM Auction and Multifunction Room - Standard Full Day Rate</t>
  </si>
  <si>
    <t xml:space="preserve"> NWM Auction and Multifunction Room - Regular User Rate</t>
  </si>
  <si>
    <t xml:space="preserve"> NWM Auction and Multifunction Room - CoGG &amp; Community Group Rate</t>
  </si>
  <si>
    <t xml:space="preserve"> NWM Auction and Multifunction Room - Half Day Rate</t>
  </si>
  <si>
    <t xml:space="preserve"> NWM Auction and Multifunction Room - Hourly Rate</t>
  </si>
  <si>
    <t xml:space="preserve"> NWM Strachan Room - Standard Full Day Rate</t>
  </si>
  <si>
    <t xml:space="preserve"> NWM Strachan Room - Regular User Day Rate</t>
  </si>
  <si>
    <t xml:space="preserve"> NWM Strachan Room - Half Day Rate</t>
  </si>
  <si>
    <t xml:space="preserve"> NWM Strachan Room - Hourly Rate</t>
  </si>
  <si>
    <t xml:space="preserve"> Labour - Regular Hourly Rate </t>
  </si>
  <si>
    <t xml:space="preserve"> Labour - Concessional Hourly Rate</t>
  </si>
  <si>
    <t xml:space="preserve"> Security &amp; Out of Hours Costs - Micom Security Call Out - Minimum 4 Hours</t>
  </si>
  <si>
    <t xml:space="preserve"> Commercial Kitchen Rental - Day Rate</t>
  </si>
  <si>
    <t xml:space="preserve"> NWM M/Ship Child Age 2-16</t>
  </si>
  <si>
    <t xml:space="preserve"> NWM Gen Adm Adult</t>
  </si>
  <si>
    <t xml:space="preserve"> NWM Gen Adm Concession</t>
  </si>
  <si>
    <t xml:space="preserve"> NWM Gen Adm Child</t>
  </si>
  <si>
    <t xml:space="preserve"> NWM Gen Adm Family</t>
  </si>
  <si>
    <t xml:space="preserve"> NWM Gen Adm Group</t>
  </si>
  <si>
    <t xml:space="preserve"> NWM Gen Adm School</t>
  </si>
  <si>
    <t xml:space="preserve"> Potato Shed</t>
  </si>
  <si>
    <t xml:space="preserve"> P-Shed Comm Rate Auditorium Rehearsal</t>
  </si>
  <si>
    <t xml:space="preserve"> P-Shed Comm Rate Auditorium Performance</t>
  </si>
  <si>
    <t xml:space="preserve"> P-Shed Comm Rate Multi Purpose</t>
  </si>
  <si>
    <t xml:space="preserve"> P-Shed Comm Rate Studio</t>
  </si>
  <si>
    <t xml:space="preserve"> P-Shed Comm Rate Music 1</t>
  </si>
  <si>
    <t xml:space="preserve"> P-Shed Comm Rate Music 2</t>
  </si>
  <si>
    <t xml:space="preserve"> P-Shed Comm Rate Music 3</t>
  </si>
  <si>
    <t xml:space="preserve"> P-Shed Comm Rate Foyer</t>
  </si>
  <si>
    <t xml:space="preserve"> P-Shed Comm Rate Kitchen</t>
  </si>
  <si>
    <t xml:space="preserve"> P-Shed Comm Rate Foyer &amp; Hall - Exhibition weekly</t>
  </si>
  <si>
    <t xml:space="preserve"> P-Shed Comm Rate All Areas Hourly</t>
  </si>
  <si>
    <t xml:space="preserve"> P-Shed Comm Rate All Areas Daily</t>
  </si>
  <si>
    <t xml:space="preserve"> P-Shed Comm Rate All Areas Weekly</t>
  </si>
  <si>
    <t xml:space="preserve"> P-Shed Comm Rate All Areas Weekend</t>
  </si>
  <si>
    <t xml:space="preserve"> P-Shed Comm Rate Auditorium Daily</t>
  </si>
  <si>
    <t xml:space="preserve"> P-Shed Comm Rate Multi Purpose Daily</t>
  </si>
  <si>
    <t xml:space="preserve"> P-Shed Comm Rate Studio Daily</t>
  </si>
  <si>
    <t xml:space="preserve"> P-Shed Comm Rate Music 123 Daily (each room)</t>
  </si>
  <si>
    <t xml:space="preserve"> P-Shed Comm Rate Foyer Daily</t>
  </si>
  <si>
    <t xml:space="preserve"> P-Shed Comm Rate Kitchen Daily</t>
  </si>
  <si>
    <t xml:space="preserve"> P-Shed Comm Rate Auditorium Weekend</t>
  </si>
  <si>
    <t xml:space="preserve"> P-Shed Comm Rate Multi Purpose Weekend</t>
  </si>
  <si>
    <t xml:space="preserve"> P-Shed Comm Rate Studio Weekend</t>
  </si>
  <si>
    <t xml:space="preserve"> P-Shed Comm Rate Music 123 Weekend (each rm)</t>
  </si>
  <si>
    <t xml:space="preserve"> P-Shed Comm Rate Foyer Weekend</t>
  </si>
  <si>
    <t xml:space="preserve"> P-Shed Comm Rate Kitchen Weekend</t>
  </si>
  <si>
    <t xml:space="preserve"> P-Shed Comm Rate Auditorium Week</t>
  </si>
  <si>
    <t xml:space="preserve"> P-Shed Comm Rate Multi Purpose Week</t>
  </si>
  <si>
    <t xml:space="preserve"> P-Shed Comm Rate Studio Daily Week</t>
  </si>
  <si>
    <t xml:space="preserve"> P-Shed Comm Rate Music 123 Week (each room)</t>
  </si>
  <si>
    <t xml:space="preserve"> P-Shed Comm Rate Foyer Week</t>
  </si>
  <si>
    <t xml:space="preserve"> P-Shed Corp Rate Auditorium Rehearsal</t>
  </si>
  <si>
    <t xml:space="preserve"> P-Shed Corp Rate Auditorium Performance</t>
  </si>
  <si>
    <t xml:space="preserve"> P-Shed Corp Rate Multi Purpose</t>
  </si>
  <si>
    <t xml:space="preserve"> P-Shed Corp Rate Studio</t>
  </si>
  <si>
    <t xml:space="preserve"> P-Shed Corp Rate Music 1</t>
  </si>
  <si>
    <t xml:space="preserve"> P-Shed Corp Rate Music 2</t>
  </si>
  <si>
    <t xml:space="preserve"> P-Shed Corp Rate Music 3</t>
  </si>
  <si>
    <t xml:space="preserve"> P-Shed Corp Rate Foyer</t>
  </si>
  <si>
    <t xml:space="preserve"> P-Shed Corp Rate Kitchen</t>
  </si>
  <si>
    <t xml:space="preserve"> P-Shed Corp Rate All Areas</t>
  </si>
  <si>
    <t xml:space="preserve"> P-Shed Corp Rate All Areas Daily</t>
  </si>
  <si>
    <t xml:space="preserve"> P-Shed Corp Rate All Areas Weekly</t>
  </si>
  <si>
    <t xml:space="preserve"> P-Shed Corp Rate All Areas Weekend</t>
  </si>
  <si>
    <t xml:space="preserve"> P-Shed Corp Rate Auditorium Daily</t>
  </si>
  <si>
    <t xml:space="preserve"> P-Shed Corp Rate Multi Purpose Daily</t>
  </si>
  <si>
    <t xml:space="preserve"> P-Shed Corp Rate Studio Daily</t>
  </si>
  <si>
    <t xml:space="preserve"> P-Shed Corp Rate Music 123 Daily (each room)</t>
  </si>
  <si>
    <t xml:space="preserve"> P-Shed Corp Rate Foyer Daily</t>
  </si>
  <si>
    <t xml:space="preserve"> P-Shed Corp Rate Kitchen Daily</t>
  </si>
  <si>
    <t xml:space="preserve"> P-Shed Corp Rate Auditorium Weekend</t>
  </si>
  <si>
    <t xml:space="preserve"> P-Shed Corp Rate Multi Purpose Weekend</t>
  </si>
  <si>
    <t xml:space="preserve"> P-Shed Corp Rate Studio Weekend</t>
  </si>
  <si>
    <t xml:space="preserve"> P-Shed Corp Rate Music 123 Weekend (each rm)</t>
  </si>
  <si>
    <t xml:space="preserve"> P-Shed Corp Rate Foyer Weekend</t>
  </si>
  <si>
    <t xml:space="preserve"> P-Shed Corp Rate Kitchen Weekend</t>
  </si>
  <si>
    <t xml:space="preserve"> P-Shed Corp Rate Auditorium Week</t>
  </si>
  <si>
    <t xml:space="preserve"> P-Shed Corp Rate Multi Purpose Week</t>
  </si>
  <si>
    <t xml:space="preserve"> P-Shed Corp Rate Studio Week</t>
  </si>
  <si>
    <t xml:space="preserve"> P-Shed Corp Rate Music 123 Week (each room)</t>
  </si>
  <si>
    <t xml:space="preserve"> P-Shed Weekend Surcharge Clean</t>
  </si>
  <si>
    <t xml:space="preserve"> P-Shed Extra Cleaning </t>
  </si>
  <si>
    <t xml:space="preserve"> P-Shed Rubbish - in Skip Full</t>
  </si>
  <si>
    <t xml:space="preserve"> P-Shed Rubbish - in Skip Half</t>
  </si>
  <si>
    <t xml:space="preserve"> P-Shed Wastewise Sorting Fee</t>
  </si>
  <si>
    <t xml:space="preserve"> P-Shed Add On Insurance</t>
  </si>
  <si>
    <t xml:space="preserve"> P-Shed Pro Rata Lights Performance</t>
  </si>
  <si>
    <t xml:space="preserve"> P-Shed Radio Mic w/batteries (each)</t>
  </si>
  <si>
    <t xml:space="preserve"> P-Shed Microphone lead set (each)</t>
  </si>
  <si>
    <t xml:space="preserve"> P-Shed Projector Screen </t>
  </si>
  <si>
    <t xml:space="preserve"> P-Shed Full Projector Screen Set Up</t>
  </si>
  <si>
    <t xml:space="preserve"> P-Shed Set up / Pick up / Chairs</t>
  </si>
  <si>
    <t xml:space="preserve"> P-Shed Stage Set up / Pack up</t>
  </si>
  <si>
    <t xml:space="preserve"> P-Shed Set up / Room</t>
  </si>
  <si>
    <t xml:space="preserve"> P-Shed Tech on Call hr (min 3hrs)</t>
  </si>
  <si>
    <t xml:space="preserve"> P-Shed Call out - Staff</t>
  </si>
  <si>
    <t xml:space="preserve"> P-Shed Security Call out</t>
  </si>
  <si>
    <t xml:space="preserve"> P-Shed Incorrect pack up</t>
  </si>
  <si>
    <t xml:space="preserve"> P-Shed Dirty Dishes (per item)</t>
  </si>
  <si>
    <t xml:space="preserve"> P-Shed Tea Coffee Bisc. per head</t>
  </si>
  <si>
    <t xml:space="preserve"> P-Shed Small Room Setup</t>
  </si>
  <si>
    <t xml:space="preserve"> P-Shed Theatre Set Up </t>
  </si>
  <si>
    <t xml:space="preserve"> P-Shed Chair Set Up </t>
  </si>
  <si>
    <t xml:space="preserve"> P-Shed Data Projector and Remote Screen Per Hour </t>
  </si>
  <si>
    <t xml:space="preserve"> P-Shed LED Parcan</t>
  </si>
  <si>
    <t xml:space="preserve"> P-Shed Globe replacement </t>
  </si>
  <si>
    <t xml:space="preserve"> P-Shed Pro Rata Sound Performance </t>
  </si>
  <si>
    <t xml:space="preserve"> P-Shed Kiosk Charge </t>
  </si>
  <si>
    <t xml:space="preserve"> P-Shed Merchandising Fee</t>
  </si>
  <si>
    <t xml:space="preserve"> P-Shed Marketing Fee</t>
  </si>
  <si>
    <t xml:space="preserve"> P-Shed Advertising Fee</t>
  </si>
  <si>
    <t xml:space="preserve"> P-Shed Postering Fee</t>
  </si>
  <si>
    <t xml:space="preserve"> P-Shed Security Loading Fee</t>
  </si>
  <si>
    <t xml:space="preserve"> P-Shed Lost Key Fee</t>
  </si>
  <si>
    <t xml:space="preserve"> P-Shed Key Re Issue Fee</t>
  </si>
  <si>
    <t xml:space="preserve"> P-Shed Ticket Set Up Fee</t>
  </si>
  <si>
    <t xml:space="preserve"> P-Shed ProSTAGE</t>
  </si>
  <si>
    <t xml:space="preserve"> P-Shed ProSTAGE Rail 1M</t>
  </si>
  <si>
    <t xml:space="preserve"> P-Shed ProSTAGE Rail 2M</t>
  </si>
  <si>
    <t xml:space="preserve"> P-Shed Crowd Barrier </t>
  </si>
  <si>
    <t xml:space="preserve"> P-Shed EWP</t>
  </si>
  <si>
    <t xml:space="preserve"> P-Shed Badge Machine </t>
  </si>
  <si>
    <t xml:space="preserve"> P-Shed Badge Parts </t>
  </si>
  <si>
    <t xml:space="preserve"> Seating Bank Dismantle</t>
  </si>
  <si>
    <t xml:space="preserve"> Seating Bank Reinstall</t>
  </si>
  <si>
    <t xml:space="preserve"> Potato Shed - Activities &amp; Program Fees</t>
  </si>
  <si>
    <t>P-Shed Sunday Cleaning Cost</t>
  </si>
  <si>
    <t xml:space="preserve"> P-Shed Activity Fee</t>
  </si>
  <si>
    <t xml:space="preserve"> Central Geelong &amp; Waterfront Place Management</t>
  </si>
  <si>
    <t xml:space="preserve"> Wedding Photos 1/2 hour</t>
  </si>
  <si>
    <t xml:space="preserve"> Wedding Ceremony 1 hour</t>
  </si>
  <si>
    <t xml:space="preserve"> Additional 1/2 hour</t>
  </si>
  <si>
    <t xml:space="preserve"> Private Booking 2 hours</t>
  </si>
  <si>
    <t xml:space="preserve"> Private Booking 2-4 hours</t>
  </si>
  <si>
    <t xml:space="preserve"> Private Booking 4-6 hours</t>
  </si>
  <si>
    <t xml:space="preserve"> Decking per function</t>
  </si>
  <si>
    <t xml:space="preserve"> Adult</t>
  </si>
  <si>
    <t xml:space="preserve"> Child</t>
  </si>
  <si>
    <t xml:space="preserve"> Group Booking 10-19 people</t>
  </si>
  <si>
    <t xml:space="preserve"> Group Booking 20-49 people</t>
  </si>
  <si>
    <t xml:space="preserve"> Group Booking 50+ people</t>
  </si>
  <si>
    <t xml:space="preserve"> Multi Ride Ticket (10)</t>
  </si>
  <si>
    <t xml:space="preserve"> Concession</t>
  </si>
  <si>
    <t xml:space="preserve"> User Fees</t>
  </si>
  <si>
    <t>Charge
2019-20
$ per unit</t>
  </si>
  <si>
    <t>Charge
2020-21
$ per unit</t>
  </si>
  <si>
    <t>Parking</t>
  </si>
  <si>
    <t>Subdivision Vehicle Crossing Permits (Stand)</t>
  </si>
  <si>
    <t>Commercial collection -1 bin weekly</t>
  </si>
  <si>
    <t>Botanic Gardens - Children's Program</t>
  </si>
  <si>
    <t xml:space="preserve">3 yr old Kindergarten Fees - 7.5 hr session </t>
  </si>
  <si>
    <t>Casual Hire Winter - Community 1 Pitch - Community Rate</t>
  </si>
  <si>
    <t>Kardinia Pool &amp; Lara Pool</t>
  </si>
  <si>
    <t>Breamlea Caravan Park Powered Site Off Peak Nightly - Family</t>
  </si>
  <si>
    <t>Breamlea Caravan Park Unpowered Site Peak Weekly - 2 Adults</t>
  </si>
  <si>
    <t>Personal / Respite Care Agency - Normal</t>
  </si>
  <si>
    <t>Casual Hire Summer - Community 3 Oval - Community Rate</t>
  </si>
  <si>
    <t xml:space="preserve"> Septic tank plans copy &amp; supply</t>
  </si>
  <si>
    <t xml:space="preserve"> Children's Birthday Parties - 1</t>
  </si>
  <si>
    <t xml:space="preserve"> Children's Birthday Parties - 2</t>
  </si>
  <si>
    <t>Elcho M/Ship Adult 12 months</t>
  </si>
  <si>
    <t xml:space="preserve"> Build - Stat - Application for council assessment - MBS/ Team Leaders</t>
  </si>
  <si>
    <t xml:space="preserve"> NWM Strachan Room - CoGG &amp; Community Group Day Rate</t>
  </si>
  <si>
    <t xml:space="preserve"> P-Shed Lectern Mic </t>
  </si>
  <si>
    <t>Desexed Dog</t>
  </si>
  <si>
    <t>Pensioner Desexed Dog</t>
  </si>
  <si>
    <t>Desexed and M/Chipped Dog</t>
  </si>
  <si>
    <t>Pensioner Desexed and M/chipped Dog</t>
  </si>
  <si>
    <t>Dangerous Dog- (Guard Dog)</t>
  </si>
  <si>
    <t>Cat Over 10</t>
  </si>
  <si>
    <t>Pensioner Cat Over 10</t>
  </si>
  <si>
    <t>Pensioner Obedience Trained Dog</t>
  </si>
  <si>
    <t>Microchipped Dog</t>
  </si>
  <si>
    <t>Pensioner Microchipped Dog</t>
  </si>
  <si>
    <t>Dog Registration - Dang Dog (Res)</t>
  </si>
  <si>
    <t>Dog Registration - Restricted Breed</t>
  </si>
  <si>
    <t>Dog Registration - Menacing Dog</t>
  </si>
  <si>
    <t>Pensioner Member Canine Association</t>
  </si>
  <si>
    <t>Obedience Trained Dog</t>
  </si>
  <si>
    <t>Casual Street Parking</t>
  </si>
  <si>
    <t>Wesley Parking Permits</t>
  </si>
  <si>
    <t>Permit Parking - Western Beach</t>
  </si>
  <si>
    <t>Reserve/Business Parking - Civic Centre</t>
  </si>
  <si>
    <t>General Permit (unreserved space) - Civic Centre</t>
  </si>
  <si>
    <t xml:space="preserve">Reserved Space - Busport </t>
  </si>
  <si>
    <t>Permit Space (unreserved) - Busport</t>
  </si>
  <si>
    <t>Reserve Car Park Space - Metered</t>
  </si>
  <si>
    <t>Reserve Car Park Space - unmetered</t>
  </si>
  <si>
    <t>Park Permits - Lt Ryrie OSCP</t>
  </si>
  <si>
    <t>Reserved Car Parking Spaces (Long Term) Non- Metered</t>
  </si>
  <si>
    <t>Reserved Car Parking Spaces (Long Term) Metered</t>
  </si>
  <si>
    <t>Mobile Courier Parking Permit</t>
  </si>
  <si>
    <t>Mobile Business Parking Permit</t>
  </si>
  <si>
    <t>Street Occupation per day (no building permit)</t>
  </si>
  <si>
    <t xml:space="preserve">Replacement swipe permit pass </t>
  </si>
  <si>
    <t xml:space="preserve">4P capped parking fee </t>
  </si>
  <si>
    <t>3P capped parking fee</t>
  </si>
  <si>
    <t>Kardinia Adult Spectator with Child 5 -18</t>
  </si>
  <si>
    <t>Replacement Card</t>
  </si>
  <si>
    <t>Kardinia Adult Swimming with Child 5-18</t>
  </si>
  <si>
    <t xml:space="preserve">Kardinia Aqua Aerobics </t>
  </si>
  <si>
    <t>Kardinia Aqua Aerobics Concession</t>
  </si>
  <si>
    <t>Squad</t>
  </si>
  <si>
    <t>Squad Concession</t>
  </si>
  <si>
    <t>Private Lesson</t>
  </si>
  <si>
    <t>Kardinia Carnival - Half Day</t>
  </si>
  <si>
    <t>Kardinia Carnival Hire, Fina Pool</t>
  </si>
  <si>
    <t>Kardinia Adult with Child Under 5</t>
  </si>
  <si>
    <t>Kardinia Carnival Hire, Olympic Pool</t>
  </si>
  <si>
    <t>School Slide After Entry</t>
  </si>
  <si>
    <t xml:space="preserve">Club/School Half Day Carnival </t>
  </si>
  <si>
    <t>Club/School Carnival, Fina Pool</t>
  </si>
  <si>
    <t>Club/School Carnival, Olympic Pool</t>
  </si>
  <si>
    <t>Club Whole Pool Hire, Per Hour</t>
  </si>
  <si>
    <t>Whole Pool Hire, Per Hour</t>
  </si>
  <si>
    <t>Adult Aqua Aerobics x 10</t>
  </si>
  <si>
    <t>Adult Aqua Aerobics - Concession x 10</t>
  </si>
  <si>
    <t>Swim/slide unlimited</t>
  </si>
  <si>
    <t>School Swim and Slide</t>
  </si>
  <si>
    <t>Leaners Pool per hr</t>
  </si>
  <si>
    <t>Corp M/Ship Family Direct Debit</t>
  </si>
  <si>
    <t>Fam Monthly Debit x 1 student</t>
  </si>
  <si>
    <t>Fam Monthly Debit x 2 students</t>
  </si>
  <si>
    <t>Concession Plus 70% Student</t>
  </si>
  <si>
    <t>Corp Family Monthly Debit x 1 student</t>
  </si>
  <si>
    <t>Corp Family Monthly Debit x 2 students</t>
  </si>
  <si>
    <t>Active Adult Monthly Debit</t>
  </si>
  <si>
    <t>Corp M/Ship Family Payroll Deduction</t>
  </si>
  <si>
    <t>Casual 25 Metre Lane Hire</t>
  </si>
  <si>
    <t>Club 25 Metre Lane Hire</t>
  </si>
  <si>
    <t>Active Adult Joining Fee</t>
  </si>
  <si>
    <t>3D Body Composition Testing - Member price per scan</t>
  </si>
  <si>
    <t>3D Body Composition Testing - Non Member price per scan</t>
  </si>
  <si>
    <t>Virtual Classes plus Free Swim</t>
  </si>
  <si>
    <t xml:space="preserve">Virtual Classes plus Free Swim Concession </t>
  </si>
  <si>
    <t>Webstar Learn to Swim</t>
  </si>
  <si>
    <t>Webstar Learn to Swim Concession</t>
  </si>
  <si>
    <t>Webstar Learn to Swim x 2 Classes</t>
  </si>
  <si>
    <t>Webstar Private Lesson</t>
  </si>
  <si>
    <t>Webstar Squad</t>
  </si>
  <si>
    <t>Webstar Squad Concession</t>
  </si>
  <si>
    <t>Swim Lessons - 30 min Group 5-6</t>
  </si>
  <si>
    <t>Swim Lessons - 30 min Group 7-8</t>
  </si>
  <si>
    <t>Swim Lessons - 45min Group 5-6</t>
  </si>
  <si>
    <t>Swim Lessons - 45 min Group 7-8</t>
  </si>
  <si>
    <t>Swim Lessons - 60min Group 5-6</t>
  </si>
  <si>
    <t>Creche Casual Visit 30 mins (Member)</t>
  </si>
  <si>
    <t>Creche 25 visit pass 30 mins (Member)</t>
  </si>
  <si>
    <t>Creche 25 visit pass 30 mins (Non Member)</t>
  </si>
  <si>
    <t>Occasional Care 3 hr</t>
  </si>
  <si>
    <t>Occasional Care half hour</t>
  </si>
  <si>
    <t>Queens Park 9 Holes</t>
  </si>
  <si>
    <t>Queens Park 9 Holes Junior</t>
  </si>
  <si>
    <t>Queens Park M/ship Adult 12 months</t>
  </si>
  <si>
    <t>Queens Park M/ship Pensioner / Concession 12 months</t>
  </si>
  <si>
    <t>Queens Park M/ship Student 12 months</t>
  </si>
  <si>
    <t>Queens Park Adult Green Fee</t>
  </si>
  <si>
    <t>Queens Park Pensioner / Concession Green Fee</t>
  </si>
  <si>
    <t>Queens Park Student Green Fee</t>
  </si>
  <si>
    <t>Queens Park Junior 12 Month Membership</t>
  </si>
  <si>
    <t>Elcho Green Concession and Students u/21</t>
  </si>
  <si>
    <t>Elcho Green Students u /17 years  of age</t>
  </si>
  <si>
    <t>Elcho M/ship Pensioner / Concession 12 months</t>
  </si>
  <si>
    <t>Elcho M/ship Student 12 month</t>
  </si>
  <si>
    <t>Elcho Adult Green Fee</t>
  </si>
  <si>
    <t>Elcho Park - 9 holes</t>
  </si>
  <si>
    <t>Balyang Adult Full Membership-12 months</t>
  </si>
  <si>
    <t>Balyang Concession Membership - 12 months</t>
  </si>
  <si>
    <t>Balyang Concession Adult Green Fee</t>
  </si>
  <si>
    <t>Balyang Child Green Fee</t>
  </si>
  <si>
    <t>Balyang Adult Full Membership - 3 months</t>
  </si>
  <si>
    <t>Balyang Concession Membership - 3 months</t>
  </si>
  <si>
    <t>Balyang Adult Full Green Fee</t>
  </si>
  <si>
    <t>Balyang Group Concession</t>
  </si>
  <si>
    <t>Green Fees Competition</t>
  </si>
  <si>
    <t>Balyang School Group</t>
  </si>
  <si>
    <t>Balyang Junior Membership - 12 months</t>
  </si>
  <si>
    <t>Balyang Family Membership - 12 months</t>
  </si>
  <si>
    <t>Balyang Golf Club Hire - 1 Club</t>
  </si>
  <si>
    <t>Balyang Golf Club Hire - 2 Clubs</t>
  </si>
  <si>
    <t>Waste Fish /Scallop/Poultry waste</t>
  </si>
  <si>
    <t xml:space="preserve">Waste Single axle trailers (heaped)  </t>
  </si>
  <si>
    <t xml:space="preserve">Waste Tandem Trailers (heaped) </t>
  </si>
  <si>
    <t xml:space="preserve">Waste Car Boot </t>
  </si>
  <si>
    <t xml:space="preserve">Waste Utilities Vans Single Axle trailers </t>
  </si>
  <si>
    <t xml:space="preserve">Waste Car tyres on rims </t>
  </si>
  <si>
    <t xml:space="preserve">Waste Truck Tyres </t>
  </si>
  <si>
    <t xml:space="preserve">Waste Concrete/Build-Build rubble/concrete </t>
  </si>
  <si>
    <t xml:space="preserve">Pres Waste Mattresses  </t>
  </si>
  <si>
    <t xml:space="preserve">Single Axle Caged Trailer </t>
  </si>
  <si>
    <t xml:space="preserve">Single Axle Caged Heaped Trailer </t>
  </si>
  <si>
    <t xml:space="preserve">Tandem Caged Trailer </t>
  </si>
  <si>
    <t xml:space="preserve">Tandem Caged Heaped Trailer </t>
  </si>
  <si>
    <t xml:space="preserve">Waste Animal Carcass (single ) </t>
  </si>
  <si>
    <t xml:space="preserve">Waste Animal Carcass (multiple) </t>
  </si>
  <si>
    <t xml:space="preserve">Waste Industrial Waste </t>
  </si>
  <si>
    <t xml:space="preserve">Waste Clean Fill </t>
  </si>
  <si>
    <t xml:space="preserve">Waste Seaweed </t>
  </si>
  <si>
    <t>1 July 2020 to 30 June 2021</t>
  </si>
  <si>
    <t>Other Recycling service</t>
  </si>
  <si>
    <t>Commercial collection - extra bins</t>
  </si>
  <si>
    <t>Grovedale Neighbourhood House hire</t>
  </si>
  <si>
    <t xml:space="preserve">4 yr old Kindergarten Fees - 15 hour session </t>
  </si>
  <si>
    <t>PYP - Personal Care</t>
  </si>
  <si>
    <t>PYP - Personal Care - Medium</t>
  </si>
  <si>
    <t>PYP - Personal Care - High</t>
  </si>
  <si>
    <t>PYP - General Care - High</t>
  </si>
  <si>
    <t>Casual Hire Summer - Community 3 Pitch - Community Rate</t>
  </si>
  <si>
    <t>Casual Hire Summer - Community 3 Pitch - Commercial Rate</t>
  </si>
  <si>
    <t>Casual Hire Winter - Community 3 Pitch - Community Rate</t>
  </si>
  <si>
    <t>Casual Hire Winter - Community 3 Pitch - Commercial Rate</t>
  </si>
  <si>
    <t>Casual Hire Summer - Reserve - Community Rate</t>
  </si>
  <si>
    <t>Casual Hire Summer - Reserve - Commercial Rate</t>
  </si>
  <si>
    <t xml:space="preserve"> Casual Hire Winter - Reserve - Community Rate</t>
  </si>
  <si>
    <t xml:space="preserve"> Casual Hire Winter - Reserve - Commercial Rate</t>
  </si>
  <si>
    <t xml:space="preserve"> Casual Hire Summer - Court - Commercial Rate</t>
  </si>
  <si>
    <t xml:space="preserve"> Casual Hire Summer - Criterium Track - Community Rate</t>
  </si>
  <si>
    <t xml:space="preserve"> Casual Hire Summer - Criterium Track - Commercial Rate</t>
  </si>
  <si>
    <t xml:space="preserve"> Casual Hire Winter - Criterium Track - Community Rate</t>
  </si>
  <si>
    <t xml:space="preserve"> Casual Rate Winter - Criterium Track - Commercial Rate</t>
  </si>
  <si>
    <t xml:space="preserve"> Casual Hire Summer - Court - Community Rate</t>
  </si>
  <si>
    <t xml:space="preserve"> Casual Hire Winter - Velodrome - Community Rate</t>
  </si>
  <si>
    <t xml:space="preserve"> Casual Hire Summer - Velodrome - Commercial Rate</t>
  </si>
  <si>
    <t xml:space="preserve"> Casual Hire Winter - Velodrome - Commercial Rate</t>
  </si>
  <si>
    <t xml:space="preserve"> Casual Hire Summer - BMX - Community Rate</t>
  </si>
  <si>
    <t xml:space="preserve"> Casual Hire Summer - BMX - Commercial Rate</t>
  </si>
  <si>
    <t xml:space="preserve"> Casual Hire Winter - BMX - Community Rate</t>
  </si>
  <si>
    <t xml:space="preserve"> Casual Hire Winter - BMX - Commercial Rate</t>
  </si>
  <si>
    <t xml:space="preserve"> Casual Hire Summer - Athletics - Community Rate</t>
  </si>
  <si>
    <t xml:space="preserve"> Casual Hire Summer - Athletics - Commercial Rate</t>
  </si>
  <si>
    <t xml:space="preserve"> Casual Hire Winter - Athletics - Community Rate</t>
  </si>
  <si>
    <t xml:space="preserve"> Casual Hire Winter - Athletics - Commercial Rate</t>
  </si>
  <si>
    <t xml:space="preserve"> Casual Hire Summer - Bowls - Community Rate</t>
  </si>
  <si>
    <t xml:space="preserve"> Casual Hire Summer - Bowls - Commercial Rate</t>
  </si>
  <si>
    <t xml:space="preserve"> Casual Hire Winter - Bowls - Community Rate</t>
  </si>
  <si>
    <t xml:space="preserve"> Casual Hire Winter - Bowls - Commercial Rate</t>
  </si>
  <si>
    <t xml:space="preserve"> Seasonal Hire Summer - Community 1 Oval - Community Rate</t>
  </si>
  <si>
    <t xml:space="preserve"> Seasonal Hire Summer - Community 1 Oval - Commercial Rate</t>
  </si>
  <si>
    <t xml:space="preserve"> Seasonal Hire Winter - Community 1 Oval - Community Rate</t>
  </si>
  <si>
    <t>Casual Hire Summer - Community 2 Pitch - Community Rate</t>
  </si>
  <si>
    <t xml:space="preserve"> Casual Hire Winter - Court - Community Rate</t>
  </si>
  <si>
    <t xml:space="preserve"> Casual Rate Winter - Court - Commercial Rate</t>
  </si>
  <si>
    <t xml:space="preserve"> Seasonal Hire Winter - Community 1 Oval - Commercial Rate</t>
  </si>
  <si>
    <t xml:space="preserve"> Seasonal Hire Summer - Community 2 Oval - Community Rate</t>
  </si>
  <si>
    <t xml:space="preserve"> Seasonal Hire Summer - Community 2 Oval - Commercial Rate</t>
  </si>
  <si>
    <t xml:space="preserve"> Seasonal Hire Winter - Community 2 Oval - Community Rate</t>
  </si>
  <si>
    <t xml:space="preserve"> Seasonal Hire Winter - Community 2 Oval - Commercial Rate</t>
  </si>
  <si>
    <t xml:space="preserve"> Seasonal Hire Summer - Community 3 Oval - Community Rate</t>
  </si>
  <si>
    <t xml:space="preserve"> Seasonal Hire Summer - Community 3 Oval - Commercial Rate</t>
  </si>
  <si>
    <t xml:space="preserve"> Seasonal Hire Winter - Community 3 Oval - Community Rate</t>
  </si>
  <si>
    <t xml:space="preserve"> Seasonal Hire Winter - Community 3 Oval - Commercial Rate</t>
  </si>
  <si>
    <t xml:space="preserve"> Casual Hire Summer - Velodrome - Community Rate</t>
  </si>
  <si>
    <t xml:space="preserve"> Seasonal Hire Summer - Community 1 Pitch - Community Rate</t>
  </si>
  <si>
    <t xml:space="preserve"> Seasonal Hire Summer - Community 1 Pitch - Commercial Rate</t>
  </si>
  <si>
    <t xml:space="preserve"> Seasonal Hire Winter - Community 1 Pitch - Community Rate</t>
  </si>
  <si>
    <t xml:space="preserve"> Seasonal Hire Winter - Community 1 Pitch - Commercial Rate</t>
  </si>
  <si>
    <t xml:space="preserve"> Seasonal Hire Summer - Community 2 Pitch - Community Rate</t>
  </si>
  <si>
    <t xml:space="preserve"> Seasonal Hire Summer - Community 2 Pitch - Commercial Rate</t>
  </si>
  <si>
    <t xml:space="preserve"> Seasonal Hire Winter - Community 2 Pitch - Community Rate</t>
  </si>
  <si>
    <t xml:space="preserve"> Seasonal Hire Winter - Community 2 Pitch - Commercial Rate</t>
  </si>
  <si>
    <t xml:space="preserve"> Seasonal Hire Summer - Community 3 Pitch - Community Rate</t>
  </si>
  <si>
    <t xml:space="preserve"> Seasonal Hire Summer - Community 3 Pitch - Commercial Rate</t>
  </si>
  <si>
    <t xml:space="preserve"> Seasonal Hire Winter - Community 3 Pitch - Community Rate</t>
  </si>
  <si>
    <t xml:space="preserve"> Seasonal Hire Winter - Community 3 Pitch - Commercial Rate</t>
  </si>
  <si>
    <t xml:space="preserve"> Seasonal Hire Summer - Reserve - Community Rate</t>
  </si>
  <si>
    <t xml:space="preserve"> Seasonal Hire Summer - Reserve - Commercial Rate</t>
  </si>
  <si>
    <t xml:space="preserve"> Seasonal Hire Winter - Reserve - Community Rate</t>
  </si>
  <si>
    <t xml:space="preserve"> Seasonal Hire Winter - Reserve - Commercial Rate</t>
  </si>
  <si>
    <t xml:space="preserve"> Seasonal Hire Summer - Court - Community Rate</t>
  </si>
  <si>
    <t xml:space="preserve"> Seasonal Hire Summer - Court - Commercial Rate</t>
  </si>
  <si>
    <t xml:space="preserve"> Seasonal Hire Winter - Court - Community Rate</t>
  </si>
  <si>
    <t xml:space="preserve"> Seasonal Hire Winter - Court - Commercial Rate</t>
  </si>
  <si>
    <t xml:space="preserve"> Seasonal Hire Summer - Criterium - Community Rate</t>
  </si>
  <si>
    <t xml:space="preserve"> Seasonal Hire Summer - Criterium - Commercial Rate</t>
  </si>
  <si>
    <t xml:space="preserve"> Seasonal Hire Winter - Criterium - Community Rate</t>
  </si>
  <si>
    <t xml:space="preserve"> Seasonal Hire Winter - Criterium - Commercial Rate</t>
  </si>
  <si>
    <t xml:space="preserve"> Health Class 1 Prem -Base Rate</t>
  </si>
  <si>
    <t xml:space="preserve"> Health Class 1 Prem -Hospital</t>
  </si>
  <si>
    <t xml:space="preserve"> Health Class 1 Prem - Child Care Fac</t>
  </si>
  <si>
    <t xml:space="preserve"> Health Class 2  Prem -Motel Kitchenette/B&amp;B(light breakfast)</t>
  </si>
  <si>
    <t xml:space="preserve"> Health Class 2  Prem -Supermarket()</t>
  </si>
  <si>
    <t xml:space="preserve"> Health Class 2  Prem -Multiple Kitchens</t>
  </si>
  <si>
    <t xml:space="preserve"> Health Class 2  Prem -Food Factories</t>
  </si>
  <si>
    <t xml:space="preserve"> Security &amp; Out of Hours Costs - Museum Staff 5pm -9am Hourly Rate </t>
  </si>
  <si>
    <t>Ariston Childcare Centre, Boorai Integrated Children's Centre, Purnell Road CFC, Drysdale CFC, Leopold Integrated Children's Centre -  Short Day Program</t>
  </si>
  <si>
    <t xml:space="preserve"> Seasonal Hire Summer - Velodrome - Community Rate</t>
  </si>
  <si>
    <t xml:space="preserve"> Seasonal Hire Summer - Velodrome - Commercial Rate</t>
  </si>
  <si>
    <t xml:space="preserve"> Seasonal Hire Winter - Velodrome - Community Rate</t>
  </si>
  <si>
    <t xml:space="preserve"> Seasonal Rate Winter - Velodrome - Commercial Rate</t>
  </si>
  <si>
    <t xml:space="preserve"> Build Permits - Regd Builder - Reclad/re -roof/restump - Up to $5,000</t>
  </si>
  <si>
    <t xml:space="preserve"> Build Permits - Regd Builder - Reclad/re -roof/restump - $5,001 - $10,000</t>
  </si>
  <si>
    <t xml:space="preserve"> Build Permits - Regd Builder - Reclad/re -roof/restump - &gt;$10k refer to alts &amp; adds</t>
  </si>
  <si>
    <t xml:space="preserve"> Build Permits - Own Builder - Reclad/re -roof/restump - Up to $5,000</t>
  </si>
  <si>
    <t xml:space="preserve"> Build Permits - Own Builder - Reclad/re -roof/restump - $5,001 - $10,000</t>
  </si>
  <si>
    <t xml:space="preserve"> Build Permits - Own Builder - Reclad/re -roof/restump &gt;$10k refer to alts &amp; adds</t>
  </si>
  <si>
    <t xml:space="preserve"> Re -Issue Expired Permit</t>
  </si>
  <si>
    <t xml:space="preserve"> Health Consult -Inspect Fee -Food Fastrack</t>
  </si>
  <si>
    <t xml:space="preserve"> Health Class 2  Prem - Small Scale -50%</t>
  </si>
  <si>
    <t xml:space="preserve"> Additional registration fee -offsite trading</t>
  </si>
  <si>
    <t xml:space="preserve"> Re -Issue Certificate/Document</t>
  </si>
  <si>
    <t xml:space="preserve"> Consultancy - Inspection Fee -Health</t>
  </si>
  <si>
    <t xml:space="preserve"> Admin changes incl re -issue documentation</t>
  </si>
  <si>
    <t xml:space="preserve"> NWM Gen Adm Pre -School - Group</t>
  </si>
  <si>
    <t xml:space="preserve"> NWM Gen Adm Pre -School - Individual </t>
  </si>
  <si>
    <t xml:space="preserve"> Seasonal Hire Summer - BMX - Community Rate</t>
  </si>
  <si>
    <t xml:space="preserve"> Seasonal Hire Summer - BMX - Commercial Rate</t>
  </si>
  <si>
    <t xml:space="preserve"> Seasonal Hire Winter - BMX - Community Rate</t>
  </si>
  <si>
    <t xml:space="preserve"> Seasonal Hire Winter - BMX - Commercial Rate</t>
  </si>
  <si>
    <t>3 yr old Kindergarten Fees - 5 hr session</t>
  </si>
  <si>
    <t>3 yr old Kindergarten Fees - 3.5 hr session</t>
  </si>
  <si>
    <t xml:space="preserve"> Seasonal Hire Summer - Athletics - Community Rate</t>
  </si>
  <si>
    <t xml:space="preserve"> Seasonal Hire Summer - Athletics - Commercial Rate</t>
  </si>
  <si>
    <t xml:space="preserve"> Seasonal Hire Winter - Athletics - Community Rate</t>
  </si>
  <si>
    <t xml:space="preserve"> Seasonal Hire Winter - Athletics - Commercial Rate</t>
  </si>
  <si>
    <t xml:space="preserve"> Seasonal Hire Summer - Bowls - Community Rate</t>
  </si>
  <si>
    <t xml:space="preserve"> Seasonal Hire Summer - Bowls - Commercial Rate</t>
  </si>
  <si>
    <t xml:space="preserve"> Seasonal Hire Winter - Bowls - Community Rate</t>
  </si>
  <si>
    <t xml:space="preserve"> Seasonal Hire Winter - Bowls - Commercial Rate</t>
  </si>
  <si>
    <t>Infringements - 0.5 penalty unit</t>
  </si>
  <si>
    <t>Infringements - 2 penalty units</t>
  </si>
  <si>
    <t xml:space="preserve"> Health Class 1 Prem -Aged Services -Meals</t>
  </si>
  <si>
    <t xml:space="preserve"> Initial Registration Food Premises - base rate plus 50%</t>
  </si>
  <si>
    <t xml:space="preserve"> Design Fees - Health</t>
  </si>
  <si>
    <t>Diving Pool per hr</t>
  </si>
  <si>
    <t>Toddlers Pool per hr</t>
  </si>
  <si>
    <t>Kardinia Swim Clubs (non profit) lane hire Per Hour</t>
  </si>
  <si>
    <t>Kardinia Waterslide Per Hour</t>
  </si>
  <si>
    <t>Pool Parties - Inflatable Per Hour</t>
  </si>
  <si>
    <t xml:space="preserve"> Arena - Annex Hire - Basketball per court Per Hour - after 5pm</t>
  </si>
  <si>
    <t xml:space="preserve"> Arena - Annex Hire - Basketball per court Per Hour - all other times</t>
  </si>
  <si>
    <t xml:space="preserve"> Arena - Auditorium Hire - Basketball court Per Hour</t>
  </si>
  <si>
    <t xml:space="preserve"> Arena - Auditorium Hire - Basketball court Per Hour - community</t>
  </si>
  <si>
    <t xml:space="preserve"> Arena - Function Room - Staff member hire Per Hour</t>
  </si>
  <si>
    <t xml:space="preserve"> Arena - Board Room/Meeting Room - Community Groups Per Hour</t>
  </si>
  <si>
    <t>Creche casual Visit 30 mins (Non Member)</t>
  </si>
  <si>
    <t>Certificate of Compliance</t>
  </si>
  <si>
    <t>Amend of End a 173 Agreement</t>
  </si>
  <si>
    <t>Development Plans</t>
  </si>
  <si>
    <t>Amendments to Subdivision Permits</t>
  </si>
  <si>
    <t>Create, Vary or Remove Easement</t>
  </si>
  <si>
    <t>Create, Vary or Remove Restriction/Right of Way</t>
  </si>
  <si>
    <t>Removal of Restriction (greater than 2 years)</t>
  </si>
  <si>
    <t>Re -alignment or Consolidation</t>
  </si>
  <si>
    <t>Subdivision of Existing Building or Two lots Only</t>
  </si>
  <si>
    <t>Change of Use</t>
  </si>
  <si>
    <t>Recertification</t>
  </si>
  <si>
    <t>Amend a Permit - change statement or conditions</t>
  </si>
  <si>
    <t>Impound Release fees -Livestock</t>
  </si>
  <si>
    <t>Sustenance Charge (sheep or smaller)</t>
  </si>
  <si>
    <t>Sustenance Charge -larger than sheep</t>
  </si>
  <si>
    <t>Labour/Veh Charge -Impound Livestock</t>
  </si>
  <si>
    <t>Labour/Veh Charge -Impound Livestock (Sundays)</t>
  </si>
  <si>
    <t>Dog Registration - Full</t>
  </si>
  <si>
    <t>Dog Pensioner Fee - Full</t>
  </si>
  <si>
    <t>Cat Registration Fee - Full</t>
  </si>
  <si>
    <t>Cat Reg.Pensioner Fee - Full</t>
  </si>
  <si>
    <t>Cat Breeder</t>
  </si>
  <si>
    <t>Pensioner Cat Breeder</t>
  </si>
  <si>
    <t>Member Association - Cat</t>
  </si>
  <si>
    <t>Pensioner Member Association - Cat</t>
  </si>
  <si>
    <t>Microchipped Cat</t>
  </si>
  <si>
    <t>Pensioner Microchipped Cat</t>
  </si>
  <si>
    <t>Desexed Cat</t>
  </si>
  <si>
    <t>Pensioner Desexed Cat</t>
  </si>
  <si>
    <t>Desexed and M/Chipped Cat</t>
  </si>
  <si>
    <t>Pensioner Desexed and M/Chipped Cat</t>
  </si>
  <si>
    <t>Multiple Animal Permits - New</t>
  </si>
  <si>
    <t>Multiple Animal Permit - Renewal</t>
  </si>
  <si>
    <t>Domestic Animal Business Reg'n</t>
  </si>
  <si>
    <t>Inspections (ad hoc)</t>
  </si>
  <si>
    <t>Microchip Sales</t>
  </si>
  <si>
    <t>Dog at large day time</t>
  </si>
  <si>
    <t>Cat at large</t>
  </si>
  <si>
    <t>Dog at large night time</t>
  </si>
  <si>
    <t>Contravening Council Order</t>
  </si>
  <si>
    <t>Failure to apply to register</t>
  </si>
  <si>
    <t>Failure to renew cat or dog registration</t>
  </si>
  <si>
    <t>Non serious injury by non dangerous dog</t>
  </si>
  <si>
    <t>Returned Animal to Owner(dogs and cats)</t>
  </si>
  <si>
    <t>Viewing of CoGG animal registration database</t>
  </si>
  <si>
    <t>Public printing of Animal registration record cost per record</t>
  </si>
  <si>
    <t>Microchipped Dog (pre 2013)</t>
  </si>
  <si>
    <t>Microchipped Dog Pensioner (pre 2013)</t>
  </si>
  <si>
    <t>Dog over 10 years desexed</t>
  </si>
  <si>
    <t>Dog over 10 years desexed pensioner</t>
  </si>
  <si>
    <t>Cat over 10 years desexed</t>
  </si>
  <si>
    <t>Cat over 10 years desexed pensioner</t>
  </si>
  <si>
    <t>Domestic Animal Business Reg (5 or less animals)</t>
  </si>
  <si>
    <t>Domestic Animal Business Reg (10 or less animals)</t>
  </si>
  <si>
    <t>Release fee (Dogs)</t>
  </si>
  <si>
    <t>Release Fees (Cats)</t>
  </si>
  <si>
    <t>Parking Fine</t>
  </si>
  <si>
    <t>Parking Fine - Loading zones Bus stops etc.</t>
  </si>
  <si>
    <t>Impound Release Fees -Vehicles</t>
  </si>
  <si>
    <t>Roadside Trading Permit</t>
  </si>
  <si>
    <t>Application Fee Roadside Trading (non-refundable)</t>
  </si>
  <si>
    <t>Replacement Disabled Person Parking Permit</t>
  </si>
  <si>
    <t>Impound Release Fee - Motor Cycles</t>
  </si>
  <si>
    <t>Local Law Permits Other</t>
  </si>
  <si>
    <t>Parking Fine (Higher Fee)</t>
  </si>
  <si>
    <t>Private Car Park Agreement Permits</t>
  </si>
  <si>
    <t xml:space="preserve">Local Law Permit Application </t>
  </si>
  <si>
    <t>Local Law Inspection</t>
  </si>
  <si>
    <t>Bulk Rubbish Container - Accredited (monthly)</t>
  </si>
  <si>
    <t>Infringements - 1 penalty unit</t>
  </si>
  <si>
    <t>Infringements - 5 penalty units</t>
  </si>
  <si>
    <t xml:space="preserve"> 1 Jul 2020 to 31 Dec 2020</t>
  </si>
  <si>
    <t>1 Jan 2021 to 30 Jun 2021</t>
  </si>
  <si>
    <t>Subdivision Road Opening Permit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</si>
</sst>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,###,###.00"/>
    <numFmt numFmtId="165" formatCode="###,###,###.00;\(###,###,###.00\)"/>
    <numFmt numFmtId="166" formatCode="###,##0;\(###,##0\)"/>
    <numFmt numFmtId="167" formatCode="###,##0"/>
    <numFmt numFmtId="168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9"/>
      <name val="Calibri"/>
      <family val="2"/>
    </font>
    <font>
      <b/>
      <sz val="8"/>
      <color indexed="9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9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i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7">
    <xf numFmtId="0" fontId="0" fillId="0" borderId="0" xfId="0"/>
    <xf numFmtId="165" fontId="0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66" fontId="1" fillId="0" borderId="1" xfId="0" applyNumberFormat="1" applyFont="1" applyBorder="1" applyAlignment="1">
      <alignment horizontal="right" vertical="center"/>
    </xf>
    <xf numFmtId="166" fontId="0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/>
    </xf>
    <xf numFmtId="167" fontId="0" fillId="0" borderId="0" xfId="0" applyNumberFormat="1" applyFont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2" borderId="0" xfId="0" applyFont="1" applyFill="1"/>
    <xf numFmtId="0" fontId="0" fillId="2" borderId="0" xfId="0" applyFill="1"/>
    <xf numFmtId="0" fontId="0" fillId="0" borderId="0" xfId="0" applyBorder="1"/>
    <xf numFmtId="0" fontId="3" fillId="3" borderId="2" xfId="0" applyFont="1" applyFill="1" applyBorder="1" applyAlignment="1">
      <alignment horizontal="left" vertical="center" wrapText="1"/>
    </xf>
    <xf numFmtId="0" fontId="0" fillId="0" borderId="0" xfId="0" applyFont="1"/>
    <xf numFmtId="0" fontId="0" fillId="2" borderId="0" xfId="0" applyFill="1" applyAlignment="1">
      <alignment horizontal="center"/>
    </xf>
    <xf numFmtId="0" fontId="3" fillId="4" borderId="2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wrapText="1"/>
    </xf>
    <xf numFmtId="0" fontId="6" fillId="5" borderId="2" xfId="0" applyFont="1" applyFill="1" applyBorder="1" applyAlignment="1">
      <alignment horizontal="right" vertical="top" wrapText="1"/>
    </xf>
    <xf numFmtId="0" fontId="6" fillId="5" borderId="2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right" wrapText="1"/>
    </xf>
    <xf numFmtId="0" fontId="1" fillId="6" borderId="0" xfId="0" applyFont="1" applyFill="1" applyAlignment="1">
      <alignment horizontal="left" wrapText="1"/>
    </xf>
    <xf numFmtId="164" fontId="1" fillId="6" borderId="0" xfId="0" applyNumberFormat="1" applyFont="1" applyFill="1" applyAlignment="1">
      <alignment horizontal="right"/>
    </xf>
    <xf numFmtId="165" fontId="1" fillId="6" borderId="0" xfId="0" applyNumberFormat="1" applyFont="1" applyFill="1" applyAlignment="1">
      <alignment horizontal="right"/>
    </xf>
    <xf numFmtId="166" fontId="1" fillId="6" borderId="0" xfId="0" applyNumberFormat="1" applyFont="1" applyFill="1" applyAlignment="1">
      <alignment horizontal="right"/>
    </xf>
    <xf numFmtId="0" fontId="3" fillId="6" borderId="0" xfId="0" applyFont="1" applyFill="1" applyAlignment="1">
      <alignment horizontal="left" wrapText="1"/>
    </xf>
    <xf numFmtId="164" fontId="3" fillId="6" borderId="0" xfId="0" applyNumberFormat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165" fontId="3" fillId="6" borderId="0" xfId="0" applyNumberFormat="1" applyFont="1" applyFill="1" applyAlignment="1">
      <alignment horizontal="right"/>
    </xf>
    <xf numFmtId="166" fontId="3" fillId="6" borderId="0" xfId="0" applyNumberFormat="1" applyFont="1" applyFill="1" applyAlignment="1">
      <alignment horizontal="right"/>
    </xf>
    <xf numFmtId="0" fontId="1" fillId="7" borderId="0" xfId="0" applyFont="1" applyFill="1" applyAlignment="1">
      <alignment horizontal="left" wrapText="1"/>
    </xf>
    <xf numFmtId="164" fontId="1" fillId="7" borderId="0" xfId="0" applyNumberFormat="1" applyFont="1" applyFill="1" applyAlignment="1">
      <alignment horizontal="right"/>
    </xf>
    <xf numFmtId="0" fontId="1" fillId="7" borderId="0" xfId="0" applyFont="1" applyFill="1" applyAlignment="1">
      <alignment horizontal="right"/>
    </xf>
    <xf numFmtId="165" fontId="1" fillId="7" borderId="0" xfId="0" applyNumberFormat="1" applyFont="1" applyFill="1" applyAlignment="1">
      <alignment horizontal="right"/>
    </xf>
    <xf numFmtId="166" fontId="1" fillId="7" borderId="0" xfId="0" applyNumberFormat="1" applyFont="1" applyFill="1" applyAlignment="1">
      <alignment horizontal="right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2"/>
    </xf>
    <xf numFmtId="0" fontId="1" fillId="0" borderId="3" xfId="0" applyFont="1" applyBorder="1" applyAlignment="1">
      <alignment horizontal="left" wrapText="1"/>
    </xf>
    <xf numFmtId="164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wrapText="1" indent="1"/>
    </xf>
    <xf numFmtId="0" fontId="1" fillId="6" borderId="0" xfId="0" applyFont="1" applyFill="1" applyAlignment="1">
      <alignment horizontal="center"/>
    </xf>
    <xf numFmtId="167" fontId="1" fillId="6" borderId="0" xfId="0" applyNumberFormat="1" applyFont="1" applyFill="1" applyAlignment="1">
      <alignment horizontal="right"/>
    </xf>
    <xf numFmtId="167" fontId="3" fillId="6" borderId="0" xfId="0" applyNumberFormat="1" applyFont="1" applyFill="1" applyAlignment="1">
      <alignment horizontal="right"/>
    </xf>
    <xf numFmtId="0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 indent="1"/>
    </xf>
    <xf numFmtId="165" fontId="1" fillId="0" borderId="0" xfId="0" applyNumberFormat="1" applyFont="1" applyAlignment="1">
      <alignment horizontal="left" indent="1"/>
    </xf>
    <xf numFmtId="166" fontId="1" fillId="0" borderId="0" xfId="0" applyNumberFormat="1" applyFont="1" applyAlignment="1">
      <alignment horizontal="left" indent="1"/>
    </xf>
    <xf numFmtId="0" fontId="1" fillId="0" borderId="3" xfId="0" applyFont="1" applyBorder="1" applyAlignment="1">
      <alignment horizontal="left" indent="1"/>
    </xf>
    <xf numFmtId="164" fontId="1" fillId="0" borderId="3" xfId="0" applyNumberFormat="1" applyFont="1" applyBorder="1" applyAlignment="1">
      <alignment horizontal="left" indent="1"/>
    </xf>
    <xf numFmtId="167" fontId="1" fillId="0" borderId="3" xfId="0" applyNumberFormat="1" applyFont="1" applyBorder="1" applyAlignment="1">
      <alignment horizontal="left" indent="1"/>
    </xf>
    <xf numFmtId="165" fontId="1" fillId="0" borderId="3" xfId="0" applyNumberFormat="1" applyFont="1" applyBorder="1" applyAlignment="1">
      <alignment horizontal="left" indent="1"/>
    </xf>
    <xf numFmtId="166" fontId="1" fillId="0" borderId="3" xfId="0" applyNumberFormat="1" applyFont="1" applyBorder="1" applyAlignment="1">
      <alignment horizontal="left" indent="1"/>
    </xf>
    <xf numFmtId="0" fontId="0" fillId="0" borderId="0" xfId="0" applyFont="1" applyAlignment="1">
      <alignment horizontal="left" wrapText="1" indent="3"/>
    </xf>
    <xf numFmtId="0" fontId="0" fillId="0" borderId="0" xfId="0" quotePrefix="1" applyFont="1" applyAlignment="1">
      <alignment horizontal="left" indent="1"/>
    </xf>
    <xf numFmtId="0" fontId="1" fillId="0" borderId="0" xfId="0" applyFont="1" applyAlignment="1">
      <alignment horizontal="left" wrapText="1" indent="2"/>
    </xf>
    <xf numFmtId="0" fontId="1" fillId="0" borderId="3" xfId="0" applyFont="1" applyBorder="1" applyAlignment="1">
      <alignment horizontal="left" wrapText="1" indent="2"/>
    </xf>
    <xf numFmtId="0" fontId="1" fillId="0" borderId="3" xfId="0" applyFont="1" applyBorder="1" applyAlignment="1">
      <alignment horizontal="left" indent="2"/>
    </xf>
    <xf numFmtId="0" fontId="3" fillId="3" borderId="2" xfId="0" applyFont="1" applyFill="1" applyBorder="1" applyAlignment="1">
      <alignment horizontal="right" vertical="center" wrapText="1"/>
    </xf>
    <xf numFmtId="17" fontId="1" fillId="7" borderId="0" xfId="0" applyNumberFormat="1" applyFont="1" applyFill="1" applyAlignment="1">
      <alignment horizontal="left" wrapText="1"/>
    </xf>
    <xf numFmtId="17" fontId="1" fillId="0" borderId="1" xfId="0" applyNumberFormat="1" applyFont="1" applyBorder="1" applyAlignment="1">
      <alignment horizontal="left" wrapText="1"/>
    </xf>
    <xf numFmtId="17" fontId="0" fillId="0" borderId="0" xfId="0" applyNumberFormat="1" applyFont="1" applyAlignment="1">
      <alignment horizontal="left" wrapText="1" indent="2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7" fontId="1" fillId="0" borderId="4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6" fontId="1" fillId="0" borderId="4" xfId="0" applyNumberFormat="1" applyFont="1" applyBorder="1" applyAlignment="1">
      <alignment horizontal="right"/>
    </xf>
    <xf numFmtId="0" fontId="1" fillId="7" borderId="0" xfId="0" applyFont="1" applyFill="1" applyAlignment="1">
      <alignment wrapText="1"/>
    </xf>
    <xf numFmtId="0" fontId="0" fillId="0" borderId="0" xfId="0" applyFont="1" applyFill="1" applyAlignment="1">
      <alignment horizontal="left" wrapText="1" indent="2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0" fontId="11" fillId="0" borderId="0" xfId="0" applyFont="1"/>
    <xf numFmtId="0" fontId="3" fillId="9" borderId="2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right" vertical="top" wrapText="1"/>
    </xf>
    <xf numFmtId="0" fontId="3" fillId="9" borderId="2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1" fillId="0" borderId="0" xfId="0" applyFont="1" applyAlignment="1">
      <alignment vertical="top"/>
    </xf>
    <xf numFmtId="0" fontId="13" fillId="10" borderId="0" xfId="0" applyFont="1" applyFill="1" applyAlignment="1">
      <alignment horizontal="left" wrapText="1"/>
    </xf>
    <xf numFmtId="0" fontId="13" fillId="10" borderId="0" xfId="0" applyFont="1" applyFill="1" applyAlignment="1">
      <alignment horizontal="center"/>
    </xf>
    <xf numFmtId="164" fontId="13" fillId="10" borderId="0" xfId="0" applyNumberFormat="1" applyFont="1" applyFill="1" applyAlignment="1">
      <alignment horizontal="right"/>
    </xf>
    <xf numFmtId="165" fontId="13" fillId="10" borderId="0" xfId="0" applyNumberFormat="1" applyFont="1" applyFill="1" applyAlignment="1">
      <alignment horizontal="right"/>
    </xf>
    <xf numFmtId="0" fontId="13" fillId="10" borderId="0" xfId="0" applyFont="1" applyFill="1" applyAlignment="1">
      <alignment horizontal="right"/>
    </xf>
    <xf numFmtId="0" fontId="14" fillId="0" borderId="0" xfId="0" applyFont="1"/>
    <xf numFmtId="0" fontId="15" fillId="7" borderId="0" xfId="0" applyFont="1" applyFill="1" applyAlignment="1">
      <alignment horizontal="left" vertical="top" wrapText="1"/>
    </xf>
    <xf numFmtId="0" fontId="15" fillId="7" borderId="0" xfId="0" applyFont="1" applyFill="1" applyAlignment="1">
      <alignment horizontal="center"/>
    </xf>
    <xf numFmtId="164" fontId="15" fillId="7" borderId="0" xfId="0" applyNumberFormat="1" applyFont="1" applyFill="1" applyBorder="1" applyAlignment="1">
      <alignment horizontal="right"/>
    </xf>
    <xf numFmtId="165" fontId="15" fillId="7" borderId="0" xfId="0" applyNumberFormat="1" applyFont="1" applyFill="1" applyAlignment="1">
      <alignment horizontal="right"/>
    </xf>
    <xf numFmtId="0" fontId="15" fillId="7" borderId="0" xfId="0" applyFont="1" applyFill="1" applyAlignment="1">
      <alignment horizontal="right"/>
    </xf>
    <xf numFmtId="0" fontId="14" fillId="0" borderId="0" xfId="0" applyFont="1" applyAlignment="1">
      <alignment horizontal="left" vertical="top" wrapText="1"/>
    </xf>
    <xf numFmtId="0" fontId="14" fillId="0" borderId="0" xfId="0" quotePrefix="1" applyFont="1" applyAlignment="1">
      <alignment horizontal="center" vertical="top"/>
    </xf>
    <xf numFmtId="164" fontId="14" fillId="0" borderId="0" xfId="0" applyNumberFormat="1" applyFont="1" applyBorder="1" applyAlignment="1">
      <alignment horizontal="right" vertical="top"/>
    </xf>
    <xf numFmtId="165" fontId="14" fillId="0" borderId="0" xfId="0" applyNumberFormat="1" applyFont="1" applyBorder="1" applyAlignment="1">
      <alignment horizontal="right" vertical="top"/>
    </xf>
    <xf numFmtId="168" fontId="14" fillId="0" borderId="0" xfId="1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168" fontId="17" fillId="0" borderId="0" xfId="1" applyNumberFormat="1" applyFont="1" applyAlignment="1">
      <alignment horizontal="right" vertical="top"/>
    </xf>
    <xf numFmtId="0" fontId="14" fillId="0" borderId="0" xfId="0" applyFont="1" applyAlignment="1">
      <alignment horizontal="center" vertical="top"/>
    </xf>
    <xf numFmtId="164" fontId="14" fillId="0" borderId="0" xfId="0" applyNumberFormat="1" applyFont="1" applyAlignment="1">
      <alignment horizontal="right" vertical="top"/>
    </xf>
    <xf numFmtId="165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13" fillId="10" borderId="0" xfId="0" applyFont="1" applyFill="1" applyAlignment="1">
      <alignment horizontal="left" vertical="top" wrapText="1"/>
    </xf>
    <xf numFmtId="0" fontId="13" fillId="10" borderId="0" xfId="0" applyFont="1" applyFill="1" applyAlignment="1">
      <alignment horizontal="center" vertical="top"/>
    </xf>
    <xf numFmtId="164" fontId="13" fillId="10" borderId="0" xfId="0" applyNumberFormat="1" applyFont="1" applyFill="1" applyAlignment="1">
      <alignment horizontal="right" vertical="top"/>
    </xf>
    <xf numFmtId="165" fontId="13" fillId="10" borderId="0" xfId="0" applyNumberFormat="1" applyFont="1" applyFill="1" applyAlignment="1">
      <alignment horizontal="right" vertical="top"/>
    </xf>
    <xf numFmtId="0" fontId="13" fillId="10" borderId="0" xfId="0" applyFont="1" applyFill="1" applyAlignment="1">
      <alignment horizontal="right" vertical="top"/>
    </xf>
    <xf numFmtId="0" fontId="15" fillId="7" borderId="0" xfId="0" applyFont="1" applyFill="1" applyAlignment="1">
      <alignment horizontal="center" vertical="top"/>
    </xf>
    <xf numFmtId="164" fontId="15" fillId="7" borderId="0" xfId="0" applyNumberFormat="1" applyFont="1" applyFill="1" applyBorder="1" applyAlignment="1">
      <alignment horizontal="right" vertical="top"/>
    </xf>
    <xf numFmtId="165" fontId="15" fillId="7" borderId="0" xfId="0" applyNumberFormat="1" applyFont="1" applyFill="1" applyBorder="1" applyAlignment="1">
      <alignment horizontal="right" vertical="top"/>
    </xf>
    <xf numFmtId="0" fontId="15" fillId="7" borderId="0" xfId="0" applyFont="1" applyFill="1" applyAlignment="1">
      <alignment horizontal="right" vertical="top"/>
    </xf>
    <xf numFmtId="0" fontId="14" fillId="0" borderId="0" xfId="0" applyFont="1" applyAlignment="1">
      <alignment vertical="top" wrapText="1"/>
    </xf>
    <xf numFmtId="0" fontId="18" fillId="0" borderId="0" xfId="0" applyFont="1" applyAlignment="1">
      <alignment horizontal="left" vertical="top" wrapText="1"/>
    </xf>
    <xf numFmtId="164" fontId="13" fillId="10" borderId="0" xfId="0" applyNumberFormat="1" applyFont="1" applyFill="1" applyBorder="1" applyAlignment="1">
      <alignment horizontal="right" vertical="top"/>
    </xf>
    <xf numFmtId="165" fontId="13" fillId="10" borderId="0" xfId="0" applyNumberFormat="1" applyFont="1" applyFill="1" applyBorder="1" applyAlignment="1">
      <alignment horizontal="right" vertical="top"/>
    </xf>
    <xf numFmtId="164" fontId="15" fillId="7" borderId="0" xfId="0" applyNumberFormat="1" applyFont="1" applyFill="1" applyAlignment="1">
      <alignment horizontal="right" vertical="top"/>
    </xf>
    <xf numFmtId="165" fontId="15" fillId="7" borderId="0" xfId="0" applyNumberFormat="1" applyFont="1" applyFill="1" applyAlignment="1">
      <alignment horizontal="right" vertical="top"/>
    </xf>
    <xf numFmtId="164" fontId="14" fillId="0" borderId="0" xfId="0" applyNumberFormat="1" applyFont="1" applyFill="1" applyAlignment="1">
      <alignment horizontal="right" vertical="top"/>
    </xf>
    <xf numFmtId="0" fontId="14" fillId="7" borderId="0" xfId="0" quotePrefix="1" applyFont="1" applyFill="1" applyAlignment="1">
      <alignment horizontal="center" vertical="top"/>
    </xf>
    <xf numFmtId="164" fontId="14" fillId="7" borderId="0" xfId="0" applyNumberFormat="1" applyFont="1" applyFill="1" applyAlignment="1">
      <alignment horizontal="right" vertical="top"/>
    </xf>
    <xf numFmtId="165" fontId="14" fillId="7" borderId="0" xfId="0" applyNumberFormat="1" applyFont="1" applyFill="1" applyAlignment="1">
      <alignment horizontal="right" vertical="top"/>
    </xf>
    <xf numFmtId="168" fontId="14" fillId="7" borderId="0" xfId="1" applyNumberFormat="1" applyFont="1" applyFill="1" applyAlignment="1">
      <alignment horizontal="righ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164" fontId="14" fillId="0" borderId="0" xfId="0" applyNumberFormat="1" applyFont="1" applyFill="1" applyBorder="1" applyAlignment="1">
      <alignment horizontal="right" vertical="top"/>
    </xf>
    <xf numFmtId="0" fontId="14" fillId="0" borderId="0" xfId="0" applyFont="1" applyFill="1" applyAlignment="1">
      <alignment horizontal="left" vertical="top" wrapText="1"/>
    </xf>
    <xf numFmtId="0" fontId="14" fillId="0" borderId="0" xfId="0" quotePrefix="1" applyFont="1" applyFill="1" applyAlignment="1">
      <alignment horizontal="center" vertical="top"/>
    </xf>
    <xf numFmtId="165" fontId="14" fillId="0" borderId="0" xfId="0" applyNumberFormat="1" applyFont="1" applyFill="1" applyAlignment="1">
      <alignment horizontal="right" vertical="top"/>
    </xf>
    <xf numFmtId="168" fontId="14" fillId="0" borderId="0" xfId="1" applyNumberFormat="1" applyFont="1" applyFill="1" applyAlignment="1">
      <alignment horizontal="right" vertical="top"/>
    </xf>
    <xf numFmtId="0" fontId="14" fillId="8" borderId="0" xfId="0" applyFont="1" applyFill="1" applyAlignment="1">
      <alignment vertical="top"/>
    </xf>
    <xf numFmtId="17" fontId="14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center" vertical="top"/>
    </xf>
    <xf numFmtId="164" fontId="0" fillId="0" borderId="5" xfId="0" applyNumberFormat="1" applyFont="1" applyBorder="1" applyAlignment="1">
      <alignment horizontal="right" vertical="top"/>
    </xf>
    <xf numFmtId="165" fontId="0" fillId="0" borderId="5" xfId="0" applyNumberFormat="1" applyFont="1" applyBorder="1" applyAlignment="1">
      <alignment horizontal="right" vertical="top"/>
    </xf>
    <xf numFmtId="0" fontId="11" fillId="0" borderId="5" xfId="0" applyFont="1" applyBorder="1" applyAlignment="1">
      <alignment horizontal="right" vertical="top"/>
    </xf>
    <xf numFmtId="0" fontId="4" fillId="2" borderId="0" xfId="0" applyFont="1" applyFill="1" applyAlignment="1">
      <alignment horizontal="left" wrapText="1"/>
    </xf>
    <xf numFmtId="0" fontId="3" fillId="4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209550</xdr:colOff>
          <xdr:row>57</xdr:row>
          <xdr:rowOff>45899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54824CD-CBA0-4CE4-980F-40483CD91A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97"/>
  <sheetViews>
    <sheetView workbookViewId="0">
      <pane xSplit="1" ySplit="6" topLeftCell="B438" activePane="bottomRight" state="frozen"/>
      <selection pane="topRight" activeCell="B1" sqref="B1"/>
      <selection pane="bottomLeft" activeCell="A2" sqref="A2"/>
      <selection pane="bottomRight" activeCell="A557" sqref="A555:A557"/>
    </sheetView>
  </sheetViews>
  <sheetFormatPr defaultRowHeight="14.25" x14ac:dyDescent="0.45"/>
  <cols>
    <col min="1" max="1" width="89.265625" style="18" customWidth="1"/>
    <col min="2" max="2" width="7.06640625" style="59" customWidth="1"/>
    <col min="3" max="3" width="17" bestFit="1" customWidth="1"/>
    <col min="4" max="4" width="12.1328125" bestFit="1" customWidth="1"/>
    <col min="5" max="5" width="14.86328125" customWidth="1"/>
    <col min="6" max="6" width="17" bestFit="1" customWidth="1"/>
    <col min="7" max="7" width="10.73046875" customWidth="1"/>
    <col min="8" max="8" width="16.59765625" bestFit="1" customWidth="1"/>
    <col min="9" max="9" width="19.1328125" customWidth="1"/>
    <col min="10" max="10" width="16.59765625" customWidth="1"/>
  </cols>
  <sheetData>
    <row r="1" spans="1:10" s="21" customFormat="1" ht="33.75" customHeight="1" x14ac:dyDescent="0.7">
      <c r="A1" s="19" t="s">
        <v>2315</v>
      </c>
      <c r="B1" s="24"/>
      <c r="C1" s="19"/>
      <c r="D1" s="20"/>
      <c r="E1" s="20"/>
      <c r="F1" s="20"/>
      <c r="G1" s="20"/>
      <c r="H1" s="173" t="s">
        <v>2316</v>
      </c>
      <c r="I1" s="173"/>
      <c r="J1" s="173"/>
    </row>
    <row r="4" spans="1:10" x14ac:dyDescent="0.45">
      <c r="C4" s="174" t="s">
        <v>2317</v>
      </c>
      <c r="D4" s="174"/>
      <c r="E4" s="174"/>
      <c r="F4" s="175" t="s">
        <v>2318</v>
      </c>
      <c r="G4" s="175"/>
      <c r="H4" s="175"/>
    </row>
    <row r="6" spans="1:10" ht="28.5" x14ac:dyDescent="0.45">
      <c r="A6" s="22" t="s">
        <v>2292</v>
      </c>
      <c r="B6" s="60" t="s">
        <v>199</v>
      </c>
      <c r="C6" s="25" t="s">
        <v>2321</v>
      </c>
      <c r="D6" s="26" t="s">
        <v>2319</v>
      </c>
      <c r="E6" s="27" t="s">
        <v>2320</v>
      </c>
      <c r="F6" s="28" t="s">
        <v>2323</v>
      </c>
      <c r="G6" s="29" t="s">
        <v>2319</v>
      </c>
      <c r="H6" s="30" t="s">
        <v>2322</v>
      </c>
      <c r="I6" s="87" t="s">
        <v>2324</v>
      </c>
      <c r="J6" s="87" t="s">
        <v>2325</v>
      </c>
    </row>
    <row r="7" spans="1:10" s="23" customFormat="1" x14ac:dyDescent="0.45">
      <c r="A7" s="35" t="s">
        <v>1913</v>
      </c>
      <c r="B7" s="61"/>
      <c r="C7" s="36"/>
      <c r="D7" s="37"/>
      <c r="E7" s="37"/>
      <c r="F7" s="36"/>
      <c r="G7" s="37"/>
      <c r="H7" s="37"/>
      <c r="I7" s="38"/>
      <c r="J7" s="39"/>
    </row>
    <row r="8" spans="1:10" s="23" customFormat="1" x14ac:dyDescent="0.45">
      <c r="A8" s="40" t="s">
        <v>1389</v>
      </c>
      <c r="B8" s="62"/>
      <c r="C8" s="41"/>
      <c r="D8" s="42"/>
      <c r="E8" s="42"/>
      <c r="F8" s="41"/>
      <c r="G8" s="42"/>
      <c r="H8" s="42"/>
      <c r="I8" s="43"/>
      <c r="J8" s="44"/>
    </row>
    <row r="9" spans="1:10" s="23" customFormat="1" x14ac:dyDescent="0.45">
      <c r="A9" s="45" t="s">
        <v>357</v>
      </c>
      <c r="B9" s="63"/>
      <c r="C9" s="4"/>
      <c r="D9" s="2"/>
      <c r="E9" s="2"/>
      <c r="F9" s="4"/>
      <c r="G9" s="2"/>
      <c r="H9" s="2"/>
      <c r="I9" s="6"/>
      <c r="J9" s="3"/>
    </row>
    <row r="10" spans="1:10" s="23" customFormat="1" x14ac:dyDescent="0.45">
      <c r="A10" s="47" t="s">
        <v>924</v>
      </c>
      <c r="B10" s="64" t="s">
        <v>1595</v>
      </c>
      <c r="C10" s="13">
        <v>2726831</v>
      </c>
      <c r="D10" s="14">
        <v>1</v>
      </c>
      <c r="E10" s="14">
        <v>2478937.27</v>
      </c>
      <c r="F10" s="13">
        <v>3089262</v>
      </c>
      <c r="G10" s="14">
        <v>1</v>
      </c>
      <c r="H10" s="14">
        <v>2808420</v>
      </c>
      <c r="I10" s="1">
        <v>362431</v>
      </c>
      <c r="J10" s="9">
        <v>329482.73</v>
      </c>
    </row>
    <row r="11" spans="1:10" s="23" customFormat="1" x14ac:dyDescent="0.45">
      <c r="A11" s="47" t="s">
        <v>617</v>
      </c>
      <c r="B11" s="64" t="s">
        <v>1595</v>
      </c>
      <c r="C11" s="13">
        <v>16850</v>
      </c>
      <c r="D11" s="14">
        <v>1</v>
      </c>
      <c r="E11" s="14">
        <v>16850</v>
      </c>
      <c r="F11" s="13">
        <v>8556</v>
      </c>
      <c r="G11" s="14">
        <v>1</v>
      </c>
      <c r="H11" s="14">
        <v>8556</v>
      </c>
      <c r="I11" s="1">
        <v>-8294</v>
      </c>
      <c r="J11" s="9">
        <v>-8294</v>
      </c>
    </row>
    <row r="12" spans="1:10" s="23" customFormat="1" x14ac:dyDescent="0.45">
      <c r="A12" s="69" t="s">
        <v>1232</v>
      </c>
      <c r="B12" s="65"/>
      <c r="C12" s="49">
        <f>SUM($C$10:$C$11)</f>
        <v>2743681</v>
      </c>
      <c r="D12" s="50">
        <f>SUM($D$10:$D$11)</f>
        <v>2</v>
      </c>
      <c r="E12" s="50">
        <f>SUM($E$10:$E$11)</f>
        <v>2495787.27</v>
      </c>
      <c r="F12" s="49">
        <f>SUM($F$10:$F$11)</f>
        <v>3097818</v>
      </c>
      <c r="G12" s="50">
        <f>SUM($G$10:$G$11)</f>
        <v>2</v>
      </c>
      <c r="H12" s="50">
        <f>SUM($H$10:$H$11)</f>
        <v>2816976</v>
      </c>
      <c r="I12" s="51">
        <f>SUM($I$10:$I$11)</f>
        <v>354137</v>
      </c>
      <c r="J12" s="52">
        <f>SUM($J$10:$J$11)</f>
        <v>321188.73</v>
      </c>
    </row>
    <row r="13" spans="1:10" s="23" customFormat="1" ht="14.65" thickBot="1" x14ac:dyDescent="0.5">
      <c r="A13" s="53" t="s">
        <v>1205</v>
      </c>
      <c r="B13" s="66"/>
      <c r="C13" s="55">
        <f>$C$12</f>
        <v>2743681</v>
      </c>
      <c r="D13" s="56">
        <f>$D$12</f>
        <v>2</v>
      </c>
      <c r="E13" s="56">
        <f>$E$12</f>
        <v>2495787.27</v>
      </c>
      <c r="F13" s="55">
        <f>$F$12</f>
        <v>3097818</v>
      </c>
      <c r="G13" s="56">
        <f>$G$12</f>
        <v>2</v>
      </c>
      <c r="H13" s="56">
        <f>$H$12</f>
        <v>2816976</v>
      </c>
      <c r="I13" s="57">
        <f>$I$12</f>
        <v>354137</v>
      </c>
      <c r="J13" s="58">
        <f>$J$12</f>
        <v>321188.73</v>
      </c>
    </row>
    <row r="14" spans="1:10" s="23" customFormat="1" ht="14.65" thickTop="1" x14ac:dyDescent="0.45">
      <c r="A14" s="16"/>
      <c r="B14" s="67"/>
      <c r="C14" s="13"/>
      <c r="D14" s="7"/>
      <c r="E14" s="7"/>
      <c r="F14" s="13"/>
      <c r="G14" s="7"/>
      <c r="H14" s="7"/>
      <c r="I14" s="1"/>
      <c r="J14" s="9"/>
    </row>
    <row r="15" spans="1:10" s="23" customFormat="1" x14ac:dyDescent="0.45">
      <c r="A15" s="40" t="s">
        <v>1280</v>
      </c>
      <c r="B15" s="62"/>
      <c r="C15" s="41"/>
      <c r="D15" s="42"/>
      <c r="E15" s="42"/>
      <c r="F15" s="41"/>
      <c r="G15" s="42"/>
      <c r="H15" s="42"/>
      <c r="I15" s="43"/>
      <c r="J15" s="44"/>
    </row>
    <row r="16" spans="1:10" s="23" customFormat="1" x14ac:dyDescent="0.45">
      <c r="A16" s="45" t="s">
        <v>2309</v>
      </c>
      <c r="B16" s="63"/>
      <c r="C16" s="4"/>
      <c r="D16" s="2"/>
      <c r="E16" s="2"/>
      <c r="F16" s="4"/>
      <c r="G16" s="2"/>
      <c r="H16" s="2"/>
      <c r="I16" s="6"/>
      <c r="J16" s="3"/>
    </row>
    <row r="17" spans="1:10" s="23" customFormat="1" x14ac:dyDescent="0.45">
      <c r="A17" s="47" t="s">
        <v>1396</v>
      </c>
      <c r="B17" s="64" t="s">
        <v>1842</v>
      </c>
      <c r="C17" s="13">
        <v>26.7</v>
      </c>
      <c r="D17" s="14">
        <v>11300</v>
      </c>
      <c r="E17" s="14">
        <v>301710</v>
      </c>
      <c r="F17" s="13">
        <v>27.25</v>
      </c>
      <c r="G17" s="14">
        <v>11000</v>
      </c>
      <c r="H17" s="14">
        <v>299750</v>
      </c>
      <c r="I17" s="1">
        <v>0.55000000000000004</v>
      </c>
      <c r="J17" s="9">
        <v>-1960</v>
      </c>
    </row>
    <row r="18" spans="1:10" s="23" customFormat="1" x14ac:dyDescent="0.45">
      <c r="A18" s="47" t="s">
        <v>135</v>
      </c>
      <c r="B18" s="64" t="s">
        <v>1595</v>
      </c>
      <c r="C18" s="13">
        <v>9.4</v>
      </c>
      <c r="D18" s="14">
        <v>700</v>
      </c>
      <c r="E18" s="14">
        <v>5981.82</v>
      </c>
      <c r="F18" s="13">
        <v>9.6</v>
      </c>
      <c r="G18" s="14">
        <v>700</v>
      </c>
      <c r="H18" s="14">
        <v>6109.09</v>
      </c>
      <c r="I18" s="1">
        <v>0.2</v>
      </c>
      <c r="J18" s="9">
        <v>127.27</v>
      </c>
    </row>
    <row r="19" spans="1:10" s="23" customFormat="1" x14ac:dyDescent="0.45">
      <c r="A19" s="47" t="s">
        <v>36</v>
      </c>
      <c r="B19" s="64" t="s">
        <v>1595</v>
      </c>
      <c r="C19" s="13">
        <v>14.4</v>
      </c>
      <c r="D19" s="14">
        <v>100</v>
      </c>
      <c r="E19" s="14">
        <v>1309.0899999999999</v>
      </c>
      <c r="F19" s="13">
        <v>14.7</v>
      </c>
      <c r="G19" s="14">
        <v>100</v>
      </c>
      <c r="H19" s="14">
        <v>1336.36</v>
      </c>
      <c r="I19" s="1">
        <v>0.3</v>
      </c>
      <c r="J19" s="9">
        <v>27.27</v>
      </c>
    </row>
    <row r="20" spans="1:10" s="23" customFormat="1" x14ac:dyDescent="0.45">
      <c r="A20" s="47" t="s">
        <v>960</v>
      </c>
      <c r="B20" s="64" t="s">
        <v>1595</v>
      </c>
      <c r="C20" s="13">
        <v>75</v>
      </c>
      <c r="D20" s="14">
        <v>0</v>
      </c>
      <c r="E20" s="14">
        <v>0</v>
      </c>
      <c r="F20" s="13">
        <v>80</v>
      </c>
      <c r="G20" s="14">
        <v>0</v>
      </c>
      <c r="H20" s="14">
        <v>0</v>
      </c>
      <c r="I20" s="1">
        <v>5</v>
      </c>
      <c r="J20" s="9">
        <v>0</v>
      </c>
    </row>
    <row r="21" spans="1:10" s="23" customFormat="1" x14ac:dyDescent="0.45">
      <c r="A21" s="47" t="s">
        <v>501</v>
      </c>
      <c r="B21" s="64" t="s">
        <v>1595</v>
      </c>
      <c r="C21" s="13">
        <v>0</v>
      </c>
      <c r="D21" s="14">
        <v>0</v>
      </c>
      <c r="E21" s="14">
        <v>0</v>
      </c>
      <c r="F21" s="13">
        <v>0</v>
      </c>
      <c r="G21" s="14">
        <v>0</v>
      </c>
      <c r="H21" s="14">
        <v>0</v>
      </c>
      <c r="I21" s="1">
        <v>0</v>
      </c>
      <c r="J21" s="9">
        <v>0</v>
      </c>
    </row>
    <row r="22" spans="1:10" s="23" customFormat="1" x14ac:dyDescent="0.45">
      <c r="A22" s="47" t="s">
        <v>2240</v>
      </c>
      <c r="B22" s="64" t="s">
        <v>1595</v>
      </c>
      <c r="C22" s="13">
        <v>0</v>
      </c>
      <c r="D22" s="14">
        <v>0</v>
      </c>
      <c r="E22" s="14">
        <v>0</v>
      </c>
      <c r="F22" s="13">
        <v>0</v>
      </c>
      <c r="G22" s="14">
        <v>0</v>
      </c>
      <c r="H22" s="14">
        <v>0</v>
      </c>
      <c r="I22" s="1">
        <v>0</v>
      </c>
      <c r="J22" s="9">
        <v>0</v>
      </c>
    </row>
    <row r="23" spans="1:10" s="23" customFormat="1" x14ac:dyDescent="0.45">
      <c r="A23" s="47" t="s">
        <v>1696</v>
      </c>
      <c r="B23" s="64" t="s">
        <v>1595</v>
      </c>
      <c r="C23" s="13">
        <v>0</v>
      </c>
      <c r="D23" s="14">
        <v>0</v>
      </c>
      <c r="E23" s="14">
        <v>0</v>
      </c>
      <c r="F23" s="13">
        <v>0</v>
      </c>
      <c r="G23" s="14">
        <v>0</v>
      </c>
      <c r="H23" s="14">
        <v>0</v>
      </c>
      <c r="I23" s="1">
        <v>0</v>
      </c>
      <c r="J23" s="9">
        <v>0</v>
      </c>
    </row>
    <row r="24" spans="1:10" s="23" customFormat="1" x14ac:dyDescent="0.45">
      <c r="A24" s="47" t="s">
        <v>1411</v>
      </c>
      <c r="B24" s="64" t="s">
        <v>1595</v>
      </c>
      <c r="C24" s="13">
        <v>1070</v>
      </c>
      <c r="D24" s="14">
        <v>5</v>
      </c>
      <c r="E24" s="14">
        <v>4863.6400000000003</v>
      </c>
      <c r="F24" s="13">
        <v>0</v>
      </c>
      <c r="G24" s="14">
        <v>0</v>
      </c>
      <c r="H24" s="14">
        <v>0</v>
      </c>
      <c r="I24" s="1">
        <v>-1070</v>
      </c>
      <c r="J24" s="9">
        <v>-4863.6400000000003</v>
      </c>
    </row>
    <row r="25" spans="1:10" s="23" customFormat="1" x14ac:dyDescent="0.45">
      <c r="A25" s="47" t="s">
        <v>2097</v>
      </c>
      <c r="B25" s="64" t="s">
        <v>1595</v>
      </c>
      <c r="C25" s="13">
        <v>832.8</v>
      </c>
      <c r="D25" s="14">
        <v>300</v>
      </c>
      <c r="E25" s="14">
        <v>249840</v>
      </c>
      <c r="F25" s="13">
        <v>832.8</v>
      </c>
      <c r="G25" s="14">
        <v>400</v>
      </c>
      <c r="H25" s="14">
        <v>333120</v>
      </c>
      <c r="I25" s="1">
        <v>0</v>
      </c>
      <c r="J25" s="9">
        <v>83280</v>
      </c>
    </row>
    <row r="26" spans="1:10" s="23" customFormat="1" x14ac:dyDescent="0.45">
      <c r="A26" s="47" t="s">
        <v>323</v>
      </c>
      <c r="B26" s="64" t="s">
        <v>1595</v>
      </c>
      <c r="C26" s="13">
        <v>88.4</v>
      </c>
      <c r="D26" s="14">
        <v>100</v>
      </c>
      <c r="E26" s="14">
        <v>8840</v>
      </c>
      <c r="F26" s="13">
        <v>88.4</v>
      </c>
      <c r="G26" s="14">
        <v>200</v>
      </c>
      <c r="H26" s="14">
        <v>17680</v>
      </c>
      <c r="I26" s="1">
        <v>0</v>
      </c>
      <c r="J26" s="9">
        <v>8840</v>
      </c>
    </row>
    <row r="27" spans="1:10" s="23" customFormat="1" x14ac:dyDescent="0.45">
      <c r="A27" s="47" t="s">
        <v>1615</v>
      </c>
      <c r="B27" s="64" t="s">
        <v>1595</v>
      </c>
      <c r="C27" s="13">
        <v>329.4</v>
      </c>
      <c r="D27" s="14">
        <v>10</v>
      </c>
      <c r="E27" s="14">
        <v>3294</v>
      </c>
      <c r="F27" s="13">
        <v>329.4</v>
      </c>
      <c r="G27" s="14">
        <v>10</v>
      </c>
      <c r="H27" s="14">
        <v>3294</v>
      </c>
      <c r="I27" s="1">
        <v>0</v>
      </c>
      <c r="J27" s="9">
        <v>0</v>
      </c>
    </row>
    <row r="28" spans="1:10" s="23" customFormat="1" x14ac:dyDescent="0.45">
      <c r="A28" s="47" t="s">
        <v>1390</v>
      </c>
      <c r="B28" s="64" t="s">
        <v>1595</v>
      </c>
      <c r="C28" s="13">
        <v>320.2</v>
      </c>
      <c r="D28" s="14">
        <v>20</v>
      </c>
      <c r="E28" s="14">
        <v>6404</v>
      </c>
      <c r="F28" s="13">
        <v>320.2</v>
      </c>
      <c r="G28" s="14">
        <v>25</v>
      </c>
      <c r="H28" s="14">
        <v>8005</v>
      </c>
      <c r="I28" s="1">
        <v>0</v>
      </c>
      <c r="J28" s="9">
        <v>1601</v>
      </c>
    </row>
    <row r="29" spans="1:10" s="23" customFormat="1" x14ac:dyDescent="0.45">
      <c r="A29" s="47" t="s">
        <v>934</v>
      </c>
      <c r="B29" s="64" t="s">
        <v>1595</v>
      </c>
      <c r="C29" s="13">
        <v>20.2</v>
      </c>
      <c r="D29" s="14">
        <v>20</v>
      </c>
      <c r="E29" s="14">
        <v>404</v>
      </c>
      <c r="F29" s="13">
        <v>20.2</v>
      </c>
      <c r="G29" s="14">
        <v>25</v>
      </c>
      <c r="H29" s="14">
        <v>505</v>
      </c>
      <c r="I29" s="1">
        <v>0</v>
      </c>
      <c r="J29" s="9">
        <v>101</v>
      </c>
    </row>
    <row r="30" spans="1:10" s="23" customFormat="1" x14ac:dyDescent="0.45">
      <c r="A30" s="47" t="s">
        <v>298</v>
      </c>
      <c r="B30" s="64" t="s">
        <v>1595</v>
      </c>
      <c r="C30" s="13">
        <v>153.19999999999999</v>
      </c>
      <c r="D30" s="14">
        <v>20</v>
      </c>
      <c r="E30" s="14">
        <v>3064</v>
      </c>
      <c r="F30" s="13">
        <v>153.19999999999999</v>
      </c>
      <c r="G30" s="14">
        <v>30</v>
      </c>
      <c r="H30" s="14">
        <v>4596</v>
      </c>
      <c r="I30" s="1">
        <v>0</v>
      </c>
      <c r="J30" s="9">
        <v>1532</v>
      </c>
    </row>
    <row r="31" spans="1:10" s="23" customFormat="1" x14ac:dyDescent="0.45">
      <c r="A31" s="47" t="s">
        <v>31</v>
      </c>
      <c r="B31" s="64" t="s">
        <v>1595</v>
      </c>
      <c r="C31" s="13">
        <v>0</v>
      </c>
      <c r="D31" s="14">
        <v>0</v>
      </c>
      <c r="E31" s="14">
        <v>0</v>
      </c>
      <c r="F31" s="13">
        <v>30</v>
      </c>
      <c r="G31" s="14">
        <v>100</v>
      </c>
      <c r="H31" s="14">
        <v>2727.27</v>
      </c>
      <c r="I31" s="1">
        <v>30</v>
      </c>
      <c r="J31" s="9">
        <v>2727.27</v>
      </c>
    </row>
    <row r="32" spans="1:10" s="23" customFormat="1" x14ac:dyDescent="0.45">
      <c r="A32" s="47" t="s">
        <v>2032</v>
      </c>
      <c r="B32" s="64" t="s">
        <v>1595</v>
      </c>
      <c r="C32" s="13">
        <v>90</v>
      </c>
      <c r="D32" s="14">
        <v>20</v>
      </c>
      <c r="E32" s="14">
        <v>1636.36</v>
      </c>
      <c r="F32" s="13">
        <v>95</v>
      </c>
      <c r="G32" s="14">
        <v>20</v>
      </c>
      <c r="H32" s="14">
        <v>1727.27</v>
      </c>
      <c r="I32" s="1">
        <v>5</v>
      </c>
      <c r="J32" s="9">
        <v>90.91</v>
      </c>
    </row>
    <row r="33" spans="1:10" s="23" customFormat="1" x14ac:dyDescent="0.45">
      <c r="A33" s="69" t="s">
        <v>997</v>
      </c>
      <c r="B33" s="65"/>
      <c r="C33" s="49">
        <f>SUM($C$17:$C$32)</f>
        <v>3029.6999999999994</v>
      </c>
      <c r="D33" s="50">
        <f>SUM($D$17:$D$32)</f>
        <v>12595</v>
      </c>
      <c r="E33" s="50">
        <f>SUM($E$17:$E$32)</f>
        <v>587346.91</v>
      </c>
      <c r="F33" s="49">
        <f>SUM($F$17:$F$32)</f>
        <v>2000.7500000000002</v>
      </c>
      <c r="G33" s="50">
        <f>SUM($G$17:$G$32)</f>
        <v>12610</v>
      </c>
      <c r="H33" s="50">
        <f>SUM($H$17:$H$32)</f>
        <v>678849.99</v>
      </c>
      <c r="I33" s="51">
        <f>SUM($I$17:$I$32)</f>
        <v>-1028.95</v>
      </c>
      <c r="J33" s="52">
        <f>SUM($J$17:$J$32)</f>
        <v>91503.08</v>
      </c>
    </row>
    <row r="34" spans="1:10" s="23" customFormat="1" ht="14.65" thickBot="1" x14ac:dyDescent="0.5">
      <c r="A34" s="53" t="s">
        <v>689</v>
      </c>
      <c r="B34" s="66"/>
      <c r="C34" s="55">
        <f>$C$33</f>
        <v>3029.6999999999994</v>
      </c>
      <c r="D34" s="56">
        <f>$D$33</f>
        <v>12595</v>
      </c>
      <c r="E34" s="56">
        <f>$E$33</f>
        <v>587346.91</v>
      </c>
      <c r="F34" s="55">
        <f>$F$33</f>
        <v>2000.7500000000002</v>
      </c>
      <c r="G34" s="56">
        <f>$G$33</f>
        <v>12610</v>
      </c>
      <c r="H34" s="56">
        <f>$H$33</f>
        <v>678849.99</v>
      </c>
      <c r="I34" s="57">
        <f>$I$33</f>
        <v>-1028.95</v>
      </c>
      <c r="J34" s="58">
        <f>$J$33</f>
        <v>91503.08</v>
      </c>
    </row>
    <row r="35" spans="1:10" s="23" customFormat="1" ht="14.65" thickTop="1" x14ac:dyDescent="0.45">
      <c r="A35" s="35" t="s">
        <v>2304</v>
      </c>
      <c r="B35" s="61"/>
      <c r="C35" s="36">
        <f>$C$13+$C$34</f>
        <v>2746710.7</v>
      </c>
      <c r="D35" s="72">
        <f>$D$13+$D$34</f>
        <v>12597</v>
      </c>
      <c r="E35" s="72">
        <f>$E$13+$E$34</f>
        <v>3083134.18</v>
      </c>
      <c r="F35" s="36">
        <f>$F$13+$F$34</f>
        <v>3099818.75</v>
      </c>
      <c r="G35" s="72">
        <f>$G$13+$G$34</f>
        <v>12612</v>
      </c>
      <c r="H35" s="72">
        <f>$H$13+$H$34</f>
        <v>3495825.99</v>
      </c>
      <c r="I35" s="38">
        <f>$I$13+$I$34</f>
        <v>353108.05</v>
      </c>
      <c r="J35" s="39">
        <f>$J$13+$J$34</f>
        <v>412691.81</v>
      </c>
    </row>
    <row r="36" spans="1:10" s="23" customFormat="1" x14ac:dyDescent="0.45">
      <c r="A36" s="16"/>
      <c r="B36" s="67"/>
      <c r="C36" s="13"/>
      <c r="D36" s="7"/>
      <c r="E36" s="7"/>
      <c r="F36" s="13"/>
      <c r="G36" s="7"/>
      <c r="H36" s="7"/>
      <c r="I36" s="1"/>
      <c r="J36" s="9"/>
    </row>
    <row r="37" spans="1:10" s="23" customFormat="1" x14ac:dyDescent="0.45">
      <c r="A37" s="35" t="s">
        <v>1383</v>
      </c>
      <c r="B37" s="61"/>
      <c r="C37" s="36"/>
      <c r="D37" s="37"/>
      <c r="E37" s="37"/>
      <c r="F37" s="36"/>
      <c r="G37" s="37"/>
      <c r="H37" s="37"/>
      <c r="I37" s="38"/>
      <c r="J37" s="39"/>
    </row>
    <row r="38" spans="1:10" s="23" customFormat="1" x14ac:dyDescent="0.45">
      <c r="A38" s="40" t="s">
        <v>428</v>
      </c>
      <c r="B38" s="62"/>
      <c r="C38" s="41"/>
      <c r="D38" s="42"/>
      <c r="E38" s="42"/>
      <c r="F38" s="41"/>
      <c r="G38" s="42"/>
      <c r="H38" s="42"/>
      <c r="I38" s="43"/>
      <c r="J38" s="44"/>
    </row>
    <row r="39" spans="1:10" s="23" customFormat="1" x14ac:dyDescent="0.45">
      <c r="A39" s="45" t="s">
        <v>531</v>
      </c>
      <c r="B39" s="63"/>
      <c r="C39" s="4"/>
      <c r="D39" s="2"/>
      <c r="E39" s="2"/>
      <c r="F39" s="4"/>
      <c r="G39" s="2"/>
      <c r="H39" s="2"/>
      <c r="I39" s="6"/>
      <c r="J39" s="3"/>
    </row>
    <row r="40" spans="1:10" s="23" customFormat="1" x14ac:dyDescent="0.45">
      <c r="A40" s="47" t="s">
        <v>1346</v>
      </c>
      <c r="B40" s="64" t="s">
        <v>1595</v>
      </c>
      <c r="C40" s="13">
        <v>6662.5</v>
      </c>
      <c r="D40" s="14">
        <v>12</v>
      </c>
      <c r="E40" s="14">
        <v>72681.820000000007</v>
      </c>
      <c r="F40" s="13">
        <v>6830</v>
      </c>
      <c r="G40" s="14">
        <v>12</v>
      </c>
      <c r="H40" s="14">
        <v>74509.09</v>
      </c>
      <c r="I40" s="1">
        <v>167.5</v>
      </c>
      <c r="J40" s="9">
        <v>1827.27</v>
      </c>
    </row>
    <row r="41" spans="1:10" s="23" customFormat="1" x14ac:dyDescent="0.45">
      <c r="A41" s="69" t="s">
        <v>216</v>
      </c>
      <c r="B41" s="65"/>
      <c r="C41" s="49">
        <f>SUM($C$40:$C$40)</f>
        <v>6662.5</v>
      </c>
      <c r="D41" s="50">
        <f>SUM($D$40:$D$40)</f>
        <v>12</v>
      </c>
      <c r="E41" s="50">
        <f>SUM($E$40:$E$40)</f>
        <v>72681.820000000007</v>
      </c>
      <c r="F41" s="49">
        <f>SUM($F$40:$F$40)</f>
        <v>6830</v>
      </c>
      <c r="G41" s="50">
        <f>SUM($G$40:$G$40)</f>
        <v>12</v>
      </c>
      <c r="H41" s="50">
        <f>SUM($H$40:$H$40)</f>
        <v>74509.09</v>
      </c>
      <c r="I41" s="51">
        <f>SUM($I$40:$I$40)</f>
        <v>167.5</v>
      </c>
      <c r="J41" s="52">
        <f>SUM($J$40:$J$40)</f>
        <v>1827.27</v>
      </c>
    </row>
    <row r="42" spans="1:10" s="23" customFormat="1" ht="14.65" thickBot="1" x14ac:dyDescent="0.5">
      <c r="A42" s="53" t="s">
        <v>1689</v>
      </c>
      <c r="B42" s="66"/>
      <c r="C42" s="55">
        <f>$C$41</f>
        <v>6662.5</v>
      </c>
      <c r="D42" s="56">
        <f>$D$41</f>
        <v>12</v>
      </c>
      <c r="E42" s="56">
        <f>$E$41</f>
        <v>72681.820000000007</v>
      </c>
      <c r="F42" s="55">
        <f>$F$41</f>
        <v>6830</v>
      </c>
      <c r="G42" s="56">
        <f>$G$41</f>
        <v>12</v>
      </c>
      <c r="H42" s="56">
        <f>$H$41</f>
        <v>74509.09</v>
      </c>
      <c r="I42" s="57">
        <f>$I$41</f>
        <v>167.5</v>
      </c>
      <c r="J42" s="58">
        <f>$J$41</f>
        <v>1827.27</v>
      </c>
    </row>
    <row r="43" spans="1:10" s="23" customFormat="1" ht="14.65" thickTop="1" x14ac:dyDescent="0.45">
      <c r="A43" s="16"/>
      <c r="B43" s="67"/>
      <c r="C43" s="13"/>
      <c r="D43" s="7"/>
      <c r="E43" s="7"/>
      <c r="F43" s="13"/>
      <c r="G43" s="7"/>
      <c r="H43" s="7"/>
      <c r="I43" s="1"/>
      <c r="J43" s="9"/>
    </row>
    <row r="44" spans="1:10" s="23" customFormat="1" x14ac:dyDescent="0.45">
      <c r="A44" s="40" t="s">
        <v>1807</v>
      </c>
      <c r="B44" s="62"/>
      <c r="C44" s="41"/>
      <c r="D44" s="42"/>
      <c r="E44" s="42"/>
      <c r="F44" s="41"/>
      <c r="G44" s="42"/>
      <c r="H44" s="42"/>
      <c r="I44" s="43"/>
      <c r="J44" s="44"/>
    </row>
    <row r="45" spans="1:10" s="23" customFormat="1" x14ac:dyDescent="0.45">
      <c r="A45" s="45" t="s">
        <v>305</v>
      </c>
      <c r="B45" s="63"/>
      <c r="C45" s="4"/>
      <c r="D45" s="2"/>
      <c r="E45" s="2"/>
      <c r="F45" s="4"/>
      <c r="G45" s="2"/>
      <c r="H45" s="2"/>
      <c r="I45" s="6"/>
      <c r="J45" s="3"/>
    </row>
    <row r="46" spans="1:10" s="23" customFormat="1" x14ac:dyDescent="0.45">
      <c r="A46" s="47" t="s">
        <v>478</v>
      </c>
      <c r="B46" s="64" t="s">
        <v>1595</v>
      </c>
      <c r="C46" s="13">
        <v>145</v>
      </c>
      <c r="D46" s="14">
        <v>2800</v>
      </c>
      <c r="E46" s="14">
        <v>406000</v>
      </c>
      <c r="F46" s="13">
        <v>150</v>
      </c>
      <c r="G46" s="14">
        <v>2800</v>
      </c>
      <c r="H46" s="14">
        <v>420000</v>
      </c>
      <c r="I46" s="1">
        <v>5</v>
      </c>
      <c r="J46" s="9">
        <v>14000</v>
      </c>
    </row>
    <row r="47" spans="1:10" s="23" customFormat="1" x14ac:dyDescent="0.45">
      <c r="A47" s="69" t="s">
        <v>667</v>
      </c>
      <c r="B47" s="65"/>
      <c r="C47" s="49">
        <f>SUM($C$46:$C$46)</f>
        <v>145</v>
      </c>
      <c r="D47" s="50">
        <f>SUM($D$46:$D$46)</f>
        <v>2800</v>
      </c>
      <c r="E47" s="50">
        <f>SUM($E$46:$E$46)</f>
        <v>406000</v>
      </c>
      <c r="F47" s="49">
        <f>SUM($F$46:$F$46)</f>
        <v>150</v>
      </c>
      <c r="G47" s="50">
        <f>SUM($G$46:$G$46)</f>
        <v>2800</v>
      </c>
      <c r="H47" s="50">
        <f>SUM($H$46:$H$46)</f>
        <v>420000</v>
      </c>
      <c r="I47" s="51">
        <f>SUM($I$46:$I$46)</f>
        <v>5</v>
      </c>
      <c r="J47" s="52">
        <f>SUM($J$46:$J$46)</f>
        <v>14000</v>
      </c>
    </row>
    <row r="48" spans="1:10" s="23" customFormat="1" x14ac:dyDescent="0.45">
      <c r="A48" s="16"/>
      <c r="B48" s="67"/>
      <c r="C48" s="13"/>
      <c r="D48" s="7"/>
      <c r="E48" s="7"/>
      <c r="F48" s="13"/>
      <c r="G48" s="7"/>
      <c r="H48" s="7"/>
      <c r="I48" s="1"/>
      <c r="J48" s="9"/>
    </row>
    <row r="49" spans="1:10" s="23" customFormat="1" x14ac:dyDescent="0.45">
      <c r="A49" s="45" t="s">
        <v>1837</v>
      </c>
      <c r="B49" s="63"/>
      <c r="C49" s="4"/>
      <c r="D49" s="2"/>
      <c r="E49" s="2"/>
      <c r="F49" s="4"/>
      <c r="G49" s="2"/>
      <c r="H49" s="2"/>
      <c r="I49" s="6"/>
      <c r="J49" s="3"/>
    </row>
    <row r="50" spans="1:10" s="23" customFormat="1" x14ac:dyDescent="0.45">
      <c r="A50" s="47" t="s">
        <v>334</v>
      </c>
      <c r="B50" s="64" t="s">
        <v>1842</v>
      </c>
      <c r="C50" s="13">
        <v>3200000</v>
      </c>
      <c r="D50" s="14">
        <v>1</v>
      </c>
      <c r="E50" s="14">
        <v>3200000</v>
      </c>
      <c r="F50" s="13">
        <v>3600000</v>
      </c>
      <c r="G50" s="14">
        <v>1</v>
      </c>
      <c r="H50" s="14">
        <v>3600000</v>
      </c>
      <c r="I50" s="1">
        <v>400000</v>
      </c>
      <c r="J50" s="9">
        <v>400000</v>
      </c>
    </row>
    <row r="51" spans="1:10" s="23" customFormat="1" x14ac:dyDescent="0.45">
      <c r="A51" s="69" t="s">
        <v>1388</v>
      </c>
      <c r="B51" s="65"/>
      <c r="C51" s="49">
        <f>SUM($C$50:$C$50)</f>
        <v>3200000</v>
      </c>
      <c r="D51" s="50">
        <f>SUM($D$50:$D$50)</f>
        <v>1</v>
      </c>
      <c r="E51" s="50">
        <f>SUM($E$50:$E$50)</f>
        <v>3200000</v>
      </c>
      <c r="F51" s="49">
        <f>SUM($F$50:$F$50)</f>
        <v>3600000</v>
      </c>
      <c r="G51" s="50">
        <f>SUM($G$50:$G$50)</f>
        <v>1</v>
      </c>
      <c r="H51" s="50">
        <f>SUM($H$50:$H$50)</f>
        <v>3600000</v>
      </c>
      <c r="I51" s="51">
        <f>SUM($I$50:$I$50)</f>
        <v>400000</v>
      </c>
      <c r="J51" s="52">
        <f>SUM($J$50:$J$50)</f>
        <v>400000</v>
      </c>
    </row>
    <row r="52" spans="1:10" s="23" customFormat="1" x14ac:dyDescent="0.45">
      <c r="A52" s="16"/>
      <c r="B52" s="67"/>
      <c r="C52" s="13"/>
      <c r="D52" s="7"/>
      <c r="E52" s="7"/>
      <c r="F52" s="13"/>
      <c r="G52" s="7"/>
      <c r="H52" s="7"/>
      <c r="I52" s="1"/>
      <c r="J52" s="9"/>
    </row>
    <row r="53" spans="1:10" s="23" customFormat="1" x14ac:dyDescent="0.45">
      <c r="A53" s="45" t="s">
        <v>202</v>
      </c>
      <c r="B53" s="63"/>
      <c r="C53" s="4"/>
      <c r="D53" s="2"/>
      <c r="E53" s="2"/>
      <c r="F53" s="4"/>
      <c r="G53" s="2"/>
      <c r="H53" s="2"/>
      <c r="I53" s="6"/>
      <c r="J53" s="3"/>
    </row>
    <row r="54" spans="1:10" s="23" customFormat="1" x14ac:dyDescent="0.45">
      <c r="A54" s="47" t="s">
        <v>2209</v>
      </c>
      <c r="B54" s="64" t="s">
        <v>1842</v>
      </c>
      <c r="C54" s="13">
        <v>180</v>
      </c>
      <c r="D54" s="14">
        <v>3500</v>
      </c>
      <c r="E54" s="14">
        <v>630000</v>
      </c>
      <c r="F54" s="13">
        <v>185</v>
      </c>
      <c r="G54" s="14">
        <v>3500</v>
      </c>
      <c r="H54" s="14">
        <v>647500</v>
      </c>
      <c r="I54" s="1">
        <v>5</v>
      </c>
      <c r="J54" s="9">
        <v>17500</v>
      </c>
    </row>
    <row r="55" spans="1:10" s="23" customFormat="1" x14ac:dyDescent="0.45">
      <c r="A55" s="69" t="s">
        <v>1681</v>
      </c>
      <c r="B55" s="65"/>
      <c r="C55" s="49">
        <f>SUM($C$54:$C$54)</f>
        <v>180</v>
      </c>
      <c r="D55" s="50">
        <f>SUM($D$54:$D$54)</f>
        <v>3500</v>
      </c>
      <c r="E55" s="50">
        <f>SUM($E$54:$E$54)</f>
        <v>630000</v>
      </c>
      <c r="F55" s="49">
        <f>SUM($F$54:$F$54)</f>
        <v>185</v>
      </c>
      <c r="G55" s="50">
        <f>SUM($G$54:$G$54)</f>
        <v>3500</v>
      </c>
      <c r="H55" s="50">
        <f>SUM($H$54:$H$54)</f>
        <v>647500</v>
      </c>
      <c r="I55" s="51">
        <f>SUM($I$54:$I$54)</f>
        <v>5</v>
      </c>
      <c r="J55" s="52">
        <f>SUM($J$54:$J$54)</f>
        <v>17500</v>
      </c>
    </row>
    <row r="56" spans="1:10" s="23" customFormat="1" x14ac:dyDescent="0.45">
      <c r="A56" s="16"/>
      <c r="B56" s="67"/>
      <c r="C56" s="13"/>
      <c r="D56" s="7"/>
      <c r="E56" s="7"/>
      <c r="F56" s="13"/>
      <c r="G56" s="7"/>
      <c r="H56" s="7"/>
      <c r="I56" s="1"/>
      <c r="J56" s="9"/>
    </row>
    <row r="57" spans="1:10" s="23" customFormat="1" x14ac:dyDescent="0.45">
      <c r="A57" s="45" t="s">
        <v>1529</v>
      </c>
      <c r="B57" s="63"/>
      <c r="C57" s="4"/>
      <c r="D57" s="2"/>
      <c r="E57" s="2"/>
      <c r="F57" s="4"/>
      <c r="G57" s="2"/>
      <c r="H57" s="2"/>
      <c r="I57" s="6"/>
      <c r="J57" s="3"/>
    </row>
    <row r="58" spans="1:10" s="23" customFormat="1" x14ac:dyDescent="0.45">
      <c r="A58" s="47" t="s">
        <v>380</v>
      </c>
      <c r="B58" s="64" t="s">
        <v>1595</v>
      </c>
      <c r="C58" s="13">
        <v>150</v>
      </c>
      <c r="D58" s="14">
        <v>1100</v>
      </c>
      <c r="E58" s="14">
        <v>165000</v>
      </c>
      <c r="F58" s="13">
        <v>155</v>
      </c>
      <c r="G58" s="14">
        <v>1100</v>
      </c>
      <c r="H58" s="14">
        <v>170500</v>
      </c>
      <c r="I58" s="1">
        <v>5</v>
      </c>
      <c r="J58" s="9">
        <v>5500</v>
      </c>
    </row>
    <row r="59" spans="1:10" s="23" customFormat="1" x14ac:dyDescent="0.45">
      <c r="A59" s="69" t="s">
        <v>782</v>
      </c>
      <c r="B59" s="65"/>
      <c r="C59" s="49">
        <f>SUM($C$58:$C$58)</f>
        <v>150</v>
      </c>
      <c r="D59" s="50">
        <f>SUM($D$58:$D$58)</f>
        <v>1100</v>
      </c>
      <c r="E59" s="50">
        <f>SUM($E$58:$E$58)</f>
        <v>165000</v>
      </c>
      <c r="F59" s="49">
        <f>SUM($F$58:$F$58)</f>
        <v>155</v>
      </c>
      <c r="G59" s="50">
        <f>SUM($G$58:$G$58)</f>
        <v>1100</v>
      </c>
      <c r="H59" s="50">
        <f>SUM($H$58:$H$58)</f>
        <v>170500</v>
      </c>
      <c r="I59" s="51">
        <f>SUM($I$58:$I$58)</f>
        <v>5</v>
      </c>
      <c r="J59" s="52">
        <f>SUM($J$58:$J$58)</f>
        <v>5500</v>
      </c>
    </row>
    <row r="60" spans="1:10" s="23" customFormat="1" x14ac:dyDescent="0.45">
      <c r="A60" s="16"/>
      <c r="B60" s="67"/>
      <c r="C60" s="13"/>
      <c r="D60" s="7"/>
      <c r="E60" s="7"/>
      <c r="F60" s="13"/>
      <c r="G60" s="7"/>
      <c r="H60" s="7"/>
      <c r="I60" s="1"/>
      <c r="J60" s="9"/>
    </row>
    <row r="61" spans="1:10" s="23" customFormat="1" x14ac:dyDescent="0.45">
      <c r="A61" s="45" t="s">
        <v>564</v>
      </c>
      <c r="B61" s="63"/>
      <c r="C61" s="4"/>
      <c r="D61" s="2"/>
      <c r="E61" s="2"/>
      <c r="F61" s="4"/>
      <c r="G61" s="2"/>
      <c r="H61" s="2"/>
      <c r="I61" s="6"/>
      <c r="J61" s="3"/>
    </row>
    <row r="62" spans="1:10" s="23" customFormat="1" x14ac:dyDescent="0.45">
      <c r="A62" s="46" t="s">
        <v>2128</v>
      </c>
      <c r="B62" s="64" t="s">
        <v>1595</v>
      </c>
      <c r="C62" s="13">
        <v>205</v>
      </c>
      <c r="D62" s="14">
        <v>1100</v>
      </c>
      <c r="E62" s="14">
        <v>225500</v>
      </c>
      <c r="F62" s="13">
        <v>210</v>
      </c>
      <c r="G62" s="14">
        <v>1100</v>
      </c>
      <c r="H62" s="14">
        <v>231000</v>
      </c>
      <c r="I62" s="1">
        <v>5</v>
      </c>
      <c r="J62" s="9">
        <v>5500</v>
      </c>
    </row>
    <row r="63" spans="1:10" s="23" customFormat="1" x14ac:dyDescent="0.45">
      <c r="A63" s="69" t="s">
        <v>1226</v>
      </c>
      <c r="B63" s="65"/>
      <c r="C63" s="49">
        <f>SUM($C$62:$C$62)</f>
        <v>205</v>
      </c>
      <c r="D63" s="50">
        <f>SUM($D$62:$D$62)</f>
        <v>1100</v>
      </c>
      <c r="E63" s="50">
        <f>SUM($E$62:$E$62)</f>
        <v>225500</v>
      </c>
      <c r="F63" s="49">
        <f>SUM($F$62:$F$62)</f>
        <v>210</v>
      </c>
      <c r="G63" s="50">
        <f>SUM($G$62:$G$62)</f>
        <v>1100</v>
      </c>
      <c r="H63" s="50">
        <f>SUM($H$62:$H$62)</f>
        <v>231000</v>
      </c>
      <c r="I63" s="51">
        <f>SUM($I$62:$I$62)</f>
        <v>5</v>
      </c>
      <c r="J63" s="52">
        <f>SUM($J$62:$J$62)</f>
        <v>5500</v>
      </c>
    </row>
    <row r="64" spans="1:10" s="23" customFormat="1" ht="14.65" thickBot="1" x14ac:dyDescent="0.5">
      <c r="A64" s="53" t="s">
        <v>1110</v>
      </c>
      <c r="B64" s="66"/>
      <c r="C64" s="55">
        <f>$C$47+$C$51+$C$55+$C$59+$C$63</f>
        <v>3200680</v>
      </c>
      <c r="D64" s="56">
        <f>$D$47+$D$51+$D$55+$D$59+$D$63</f>
        <v>8501</v>
      </c>
      <c r="E64" s="56">
        <f>$E$47+$E$51+$E$55+$E$59+$E$63</f>
        <v>4626500</v>
      </c>
      <c r="F64" s="55">
        <f>$F$47+$F$51+$F$55+$F$59+$F$63</f>
        <v>3600700</v>
      </c>
      <c r="G64" s="56">
        <f>$G$47+$G$51+$G$55+$G$59+$G$63</f>
        <v>8501</v>
      </c>
      <c r="H64" s="56">
        <f>$H$47+$H$51+$H$55+$H$59+$H$63</f>
        <v>5069000</v>
      </c>
      <c r="I64" s="57">
        <f>$I$47+$I$51+$I$55+$I$59+$I$63</f>
        <v>400020</v>
      </c>
      <c r="J64" s="58">
        <f>$J$47+$J$51+$J$55+$J$59+$J$63</f>
        <v>442500</v>
      </c>
    </row>
    <row r="65" spans="1:10" s="23" customFormat="1" ht="14.65" thickTop="1" x14ac:dyDescent="0.45">
      <c r="A65" s="16"/>
      <c r="B65" s="67"/>
      <c r="C65" s="13"/>
      <c r="D65" s="7"/>
      <c r="E65" s="7"/>
      <c r="F65" s="13"/>
      <c r="G65" s="7"/>
      <c r="H65" s="7"/>
      <c r="I65" s="1"/>
      <c r="J65" s="9"/>
    </row>
    <row r="66" spans="1:10" s="23" customFormat="1" x14ac:dyDescent="0.45">
      <c r="A66" s="40" t="s">
        <v>1867</v>
      </c>
      <c r="B66" s="62"/>
      <c r="C66" s="41"/>
      <c r="D66" s="42"/>
      <c r="E66" s="42"/>
      <c r="F66" s="41"/>
      <c r="G66" s="42"/>
      <c r="H66" s="42"/>
      <c r="I66" s="43"/>
      <c r="J66" s="44"/>
    </row>
    <row r="67" spans="1:10" s="23" customFormat="1" x14ac:dyDescent="0.45">
      <c r="A67" s="45" t="s">
        <v>582</v>
      </c>
      <c r="B67" s="73"/>
      <c r="C67" s="74"/>
      <c r="D67" s="73"/>
      <c r="E67" s="73"/>
      <c r="F67" s="74"/>
      <c r="G67" s="73"/>
      <c r="H67" s="73"/>
      <c r="I67" s="75"/>
      <c r="J67" s="76"/>
    </row>
    <row r="68" spans="1:10" s="23" customFormat="1" x14ac:dyDescent="0.45">
      <c r="A68" s="47" t="s">
        <v>1927</v>
      </c>
      <c r="B68" s="64" t="s">
        <v>1595</v>
      </c>
      <c r="C68" s="13">
        <v>236.5</v>
      </c>
      <c r="D68" s="14">
        <v>50</v>
      </c>
      <c r="E68" s="14">
        <v>11825</v>
      </c>
      <c r="F68" s="13">
        <v>241</v>
      </c>
      <c r="G68" s="14">
        <v>95</v>
      </c>
      <c r="H68" s="14">
        <v>22895</v>
      </c>
      <c r="I68" s="1">
        <v>4.5</v>
      </c>
      <c r="J68" s="9">
        <v>11070</v>
      </c>
    </row>
    <row r="69" spans="1:10" s="23" customFormat="1" x14ac:dyDescent="0.45">
      <c r="A69" s="47" t="s">
        <v>373</v>
      </c>
      <c r="B69" s="64" t="s">
        <v>1842</v>
      </c>
      <c r="C69" s="13">
        <v>1612</v>
      </c>
      <c r="D69" s="14">
        <v>50</v>
      </c>
      <c r="E69" s="14">
        <v>80600</v>
      </c>
      <c r="F69" s="13">
        <v>1650</v>
      </c>
      <c r="G69" s="14">
        <v>110</v>
      </c>
      <c r="H69" s="14">
        <v>181500</v>
      </c>
      <c r="I69" s="1">
        <v>38</v>
      </c>
      <c r="J69" s="9">
        <v>100900</v>
      </c>
    </row>
    <row r="70" spans="1:10" s="23" customFormat="1" x14ac:dyDescent="0.45">
      <c r="A70" s="47" t="s">
        <v>1710</v>
      </c>
      <c r="B70" s="64" t="s">
        <v>1790</v>
      </c>
      <c r="C70" s="13">
        <v>500</v>
      </c>
      <c r="D70" s="14">
        <v>15</v>
      </c>
      <c r="E70" s="14">
        <v>7500</v>
      </c>
      <c r="F70" s="13">
        <v>500</v>
      </c>
      <c r="G70" s="14">
        <v>25</v>
      </c>
      <c r="H70" s="14">
        <v>12500</v>
      </c>
      <c r="I70" s="1">
        <v>0</v>
      </c>
      <c r="J70" s="9">
        <v>5000</v>
      </c>
    </row>
    <row r="71" spans="1:10" s="23" customFormat="1" x14ac:dyDescent="0.45">
      <c r="A71" s="69" t="s">
        <v>1558</v>
      </c>
      <c r="B71" s="65"/>
      <c r="C71" s="49">
        <f>SUM($C$68:$C$70)</f>
        <v>2348.5</v>
      </c>
      <c r="D71" s="50">
        <f>SUM($D$68:$D$70)</f>
        <v>115</v>
      </c>
      <c r="E71" s="50">
        <f>SUM($E$68:$E$70)</f>
        <v>99925</v>
      </c>
      <c r="F71" s="49">
        <f>SUM($F$68:$F$70)</f>
        <v>2391</v>
      </c>
      <c r="G71" s="50">
        <f>SUM($G$68:$G$70)</f>
        <v>230</v>
      </c>
      <c r="H71" s="50">
        <f>SUM($H$68:$H$70)</f>
        <v>216895</v>
      </c>
      <c r="I71" s="51">
        <f>SUM($I$68:$I$70)</f>
        <v>42.5</v>
      </c>
      <c r="J71" s="52">
        <f>SUM($J$68:$J$70)</f>
        <v>116970</v>
      </c>
    </row>
    <row r="72" spans="1:10" s="23" customFormat="1" ht="14.65" thickBot="1" x14ac:dyDescent="0.5">
      <c r="A72" s="53" t="s">
        <v>1277</v>
      </c>
      <c r="B72" s="66"/>
      <c r="C72" s="55">
        <f>$C$71</f>
        <v>2348.5</v>
      </c>
      <c r="D72" s="56">
        <f>$D$71</f>
        <v>115</v>
      </c>
      <c r="E72" s="56">
        <f>$E$71</f>
        <v>99925</v>
      </c>
      <c r="F72" s="55">
        <f>$F$71</f>
        <v>2391</v>
      </c>
      <c r="G72" s="56">
        <f>$G$71</f>
        <v>230</v>
      </c>
      <c r="H72" s="56">
        <f>$H$71</f>
        <v>216895</v>
      </c>
      <c r="I72" s="57">
        <f>$I$71</f>
        <v>42.5</v>
      </c>
      <c r="J72" s="58">
        <f>$J$71</f>
        <v>116970</v>
      </c>
    </row>
    <row r="73" spans="1:10" s="23" customFormat="1" ht="14.65" thickTop="1" x14ac:dyDescent="0.45">
      <c r="A73" s="16"/>
      <c r="B73" s="67"/>
      <c r="C73" s="13"/>
      <c r="D73" s="7"/>
      <c r="E73" s="7"/>
      <c r="F73" s="13"/>
      <c r="G73" s="7"/>
      <c r="H73" s="7"/>
      <c r="I73" s="1"/>
      <c r="J73" s="9"/>
    </row>
    <row r="74" spans="1:10" s="23" customFormat="1" x14ac:dyDescent="0.45">
      <c r="A74" s="40" t="s">
        <v>1247</v>
      </c>
      <c r="B74" s="62"/>
      <c r="C74" s="41"/>
      <c r="D74" s="42"/>
      <c r="E74" s="42"/>
      <c r="F74" s="41"/>
      <c r="G74" s="42"/>
      <c r="H74" s="42"/>
      <c r="I74" s="43"/>
      <c r="J74" s="44"/>
    </row>
    <row r="75" spans="1:10" s="23" customFormat="1" x14ac:dyDescent="0.45">
      <c r="A75" s="45" t="s">
        <v>2170</v>
      </c>
      <c r="B75" s="63"/>
      <c r="C75" s="4"/>
      <c r="D75" s="2"/>
      <c r="E75" s="2"/>
      <c r="F75" s="4"/>
      <c r="G75" s="2"/>
      <c r="H75" s="2"/>
      <c r="I75" s="6"/>
      <c r="J75" s="3"/>
    </row>
    <row r="76" spans="1:10" s="23" customFormat="1" x14ac:dyDescent="0.45">
      <c r="A76" s="47" t="s">
        <v>1973</v>
      </c>
      <c r="B76" s="64" t="s">
        <v>1595</v>
      </c>
      <c r="C76" s="13">
        <v>0</v>
      </c>
      <c r="D76" s="14">
        <v>0</v>
      </c>
      <c r="E76" s="14">
        <v>0</v>
      </c>
      <c r="F76" s="13">
        <v>0</v>
      </c>
      <c r="G76" s="14">
        <v>0</v>
      </c>
      <c r="H76" s="14">
        <v>0</v>
      </c>
      <c r="I76" s="1">
        <v>0</v>
      </c>
      <c r="J76" s="9">
        <v>0</v>
      </c>
    </row>
    <row r="77" spans="1:10" s="23" customFormat="1" x14ac:dyDescent="0.45">
      <c r="A77" s="69" t="s">
        <v>169</v>
      </c>
      <c r="B77" s="65"/>
      <c r="C77" s="49">
        <f>SUM($C$76:$C$76)</f>
        <v>0</v>
      </c>
      <c r="D77" s="50">
        <f>SUM($D$76:$D$76)</f>
        <v>0</v>
      </c>
      <c r="E77" s="50">
        <f>SUM($E$76:$E$76)</f>
        <v>0</v>
      </c>
      <c r="F77" s="49">
        <f>SUM($F$76:$F$76)</f>
        <v>0</v>
      </c>
      <c r="G77" s="50">
        <f>SUM($G$76:$G$76)</f>
        <v>0</v>
      </c>
      <c r="H77" s="50">
        <f>SUM($H$76:$H$76)</f>
        <v>0</v>
      </c>
      <c r="I77" s="51">
        <f>SUM($I$76:$I$76)</f>
        <v>0</v>
      </c>
      <c r="J77" s="52">
        <f>SUM($J$76:$J$76)</f>
        <v>0</v>
      </c>
    </row>
    <row r="78" spans="1:10" s="23" customFormat="1" ht="14.65" thickBot="1" x14ac:dyDescent="0.5">
      <c r="A78" s="53" t="s">
        <v>132</v>
      </c>
      <c r="B78" s="66"/>
      <c r="C78" s="55">
        <f>$C$77</f>
        <v>0</v>
      </c>
      <c r="D78" s="56">
        <f>$D$77</f>
        <v>0</v>
      </c>
      <c r="E78" s="56">
        <f>$E$77</f>
        <v>0</v>
      </c>
      <c r="F78" s="55">
        <f>$F$77</f>
        <v>0</v>
      </c>
      <c r="G78" s="56">
        <f>$G$77</f>
        <v>0</v>
      </c>
      <c r="H78" s="56">
        <f>$H$77</f>
        <v>0</v>
      </c>
      <c r="I78" s="57">
        <f>$I$77</f>
        <v>0</v>
      </c>
      <c r="J78" s="58">
        <f>$J$77</f>
        <v>0</v>
      </c>
    </row>
    <row r="79" spans="1:10" s="23" customFormat="1" ht="14.65" thickTop="1" x14ac:dyDescent="0.45">
      <c r="A79" s="16"/>
      <c r="B79" s="67"/>
      <c r="C79" s="13"/>
      <c r="D79" s="7"/>
      <c r="E79" s="7"/>
      <c r="F79" s="13"/>
      <c r="G79" s="7"/>
      <c r="H79" s="7"/>
      <c r="I79" s="1"/>
      <c r="J79" s="9"/>
    </row>
    <row r="80" spans="1:10" s="23" customFormat="1" x14ac:dyDescent="0.45">
      <c r="A80" s="40" t="s">
        <v>2288</v>
      </c>
      <c r="B80" s="62"/>
      <c r="C80" s="41"/>
      <c r="D80" s="42"/>
      <c r="E80" s="42"/>
      <c r="F80" s="41"/>
      <c r="G80" s="42"/>
      <c r="H80" s="42"/>
      <c r="I80" s="43"/>
      <c r="J80" s="44"/>
    </row>
    <row r="81" spans="1:10" s="23" customFormat="1" x14ac:dyDescent="0.45">
      <c r="A81" s="45" t="s">
        <v>1797</v>
      </c>
      <c r="B81" s="73"/>
      <c r="C81" s="74"/>
      <c r="D81" s="73"/>
      <c r="E81" s="73"/>
      <c r="F81" s="74"/>
      <c r="G81" s="73"/>
      <c r="H81" s="73"/>
      <c r="I81" s="75"/>
      <c r="J81" s="76"/>
    </row>
    <row r="82" spans="1:10" s="23" customFormat="1" x14ac:dyDescent="0.45">
      <c r="A82" s="47" t="s">
        <v>583</v>
      </c>
      <c r="B82" s="64" t="s">
        <v>1595</v>
      </c>
      <c r="C82" s="13">
        <v>1050000</v>
      </c>
      <c r="D82" s="14">
        <v>1</v>
      </c>
      <c r="E82" s="14">
        <v>1050000</v>
      </c>
      <c r="F82" s="13">
        <v>650000</v>
      </c>
      <c r="G82" s="14">
        <v>1</v>
      </c>
      <c r="H82" s="14">
        <v>650000</v>
      </c>
      <c r="I82" s="1">
        <v>-400000</v>
      </c>
      <c r="J82" s="9">
        <v>-400000</v>
      </c>
    </row>
    <row r="83" spans="1:10" s="23" customFormat="1" x14ac:dyDescent="0.45">
      <c r="A83" s="47" t="s">
        <v>1864</v>
      </c>
      <c r="B83" s="64" t="s">
        <v>1595</v>
      </c>
      <c r="C83" s="13">
        <v>328.5</v>
      </c>
      <c r="D83" s="14">
        <v>0</v>
      </c>
      <c r="E83" s="14">
        <v>0</v>
      </c>
      <c r="F83" s="13">
        <v>335.07</v>
      </c>
      <c r="G83" s="14">
        <v>0</v>
      </c>
      <c r="H83" s="14">
        <v>0</v>
      </c>
      <c r="I83" s="1">
        <v>6.57</v>
      </c>
      <c r="J83" s="9">
        <v>0</v>
      </c>
    </row>
    <row r="84" spans="1:10" s="23" customFormat="1" x14ac:dyDescent="0.45">
      <c r="A84" s="47" t="s">
        <v>1869</v>
      </c>
      <c r="B84" s="64" t="s">
        <v>1595</v>
      </c>
      <c r="C84" s="13">
        <v>187.8</v>
      </c>
      <c r="D84" s="14">
        <v>0</v>
      </c>
      <c r="E84" s="14">
        <v>0</v>
      </c>
      <c r="F84" s="13">
        <v>191.56</v>
      </c>
      <c r="G84" s="14">
        <v>0</v>
      </c>
      <c r="H84" s="14">
        <v>0</v>
      </c>
      <c r="I84" s="1">
        <v>3.76</v>
      </c>
      <c r="J84" s="9">
        <v>0</v>
      </c>
    </row>
    <row r="85" spans="1:10" s="23" customFormat="1" x14ac:dyDescent="0.45">
      <c r="A85" s="47" t="s">
        <v>637</v>
      </c>
      <c r="B85" s="64" t="s">
        <v>1595</v>
      </c>
      <c r="C85" s="13">
        <v>207.2</v>
      </c>
      <c r="D85" s="14">
        <v>0</v>
      </c>
      <c r="E85" s="14">
        <v>0</v>
      </c>
      <c r="F85" s="13">
        <v>211.34</v>
      </c>
      <c r="G85" s="14">
        <v>0</v>
      </c>
      <c r="H85" s="14">
        <v>0</v>
      </c>
      <c r="I85" s="1">
        <v>4.1399999999999997</v>
      </c>
      <c r="J85" s="9">
        <v>0</v>
      </c>
    </row>
    <row r="86" spans="1:10" s="23" customFormat="1" x14ac:dyDescent="0.45">
      <c r="A86" s="47" t="s">
        <v>1621</v>
      </c>
      <c r="B86" s="64" t="s">
        <v>1595</v>
      </c>
      <c r="C86" s="13">
        <v>221.7</v>
      </c>
      <c r="D86" s="14">
        <v>0</v>
      </c>
      <c r="E86" s="14">
        <v>0</v>
      </c>
      <c r="F86" s="13">
        <v>226.13</v>
      </c>
      <c r="G86" s="14">
        <v>0</v>
      </c>
      <c r="H86" s="14">
        <v>0</v>
      </c>
      <c r="I86" s="1">
        <v>4.43</v>
      </c>
      <c r="J86" s="9">
        <v>0</v>
      </c>
    </row>
    <row r="87" spans="1:10" s="23" customFormat="1" x14ac:dyDescent="0.45">
      <c r="A87" s="47" t="s">
        <v>244</v>
      </c>
      <c r="B87" s="64" t="s">
        <v>1595</v>
      </c>
      <c r="C87" s="13">
        <v>318.7</v>
      </c>
      <c r="D87" s="14">
        <v>0</v>
      </c>
      <c r="E87" s="14">
        <v>0</v>
      </c>
      <c r="F87" s="13">
        <v>325.07</v>
      </c>
      <c r="G87" s="14">
        <v>0</v>
      </c>
      <c r="H87" s="14">
        <v>0</v>
      </c>
      <c r="I87" s="1">
        <v>6.37</v>
      </c>
      <c r="J87" s="9">
        <v>0</v>
      </c>
    </row>
    <row r="88" spans="1:10" s="23" customFormat="1" x14ac:dyDescent="0.45">
      <c r="A88" s="47" t="s">
        <v>698</v>
      </c>
      <c r="B88" s="64" t="s">
        <v>1595</v>
      </c>
      <c r="C88" s="13">
        <v>219.7</v>
      </c>
      <c r="D88" s="14">
        <v>0</v>
      </c>
      <c r="E88" s="14">
        <v>0</v>
      </c>
      <c r="F88" s="13">
        <v>224.09</v>
      </c>
      <c r="G88" s="14">
        <v>0</v>
      </c>
      <c r="H88" s="14">
        <v>0</v>
      </c>
      <c r="I88" s="1">
        <v>4.3899999999999997</v>
      </c>
      <c r="J88" s="9">
        <v>0</v>
      </c>
    </row>
    <row r="89" spans="1:10" s="23" customFormat="1" x14ac:dyDescent="0.45">
      <c r="A89" s="47" t="s">
        <v>2235</v>
      </c>
      <c r="B89" s="64" t="s">
        <v>1595</v>
      </c>
      <c r="C89" s="13">
        <v>260.89999999999998</v>
      </c>
      <c r="D89" s="14">
        <v>0</v>
      </c>
      <c r="E89" s="14">
        <v>0</v>
      </c>
      <c r="F89" s="13">
        <v>266.12</v>
      </c>
      <c r="G89" s="14">
        <v>0</v>
      </c>
      <c r="H89" s="14">
        <v>0</v>
      </c>
      <c r="I89" s="1">
        <v>5.22</v>
      </c>
      <c r="J89" s="9">
        <v>0</v>
      </c>
    </row>
    <row r="90" spans="1:10" s="23" customFormat="1" x14ac:dyDescent="0.45">
      <c r="A90" s="47" t="s">
        <v>1919</v>
      </c>
      <c r="B90" s="64" t="s">
        <v>1595</v>
      </c>
      <c r="C90" s="13">
        <v>700.4</v>
      </c>
      <c r="D90" s="14">
        <v>0</v>
      </c>
      <c r="E90" s="14">
        <v>0</v>
      </c>
      <c r="F90" s="13">
        <v>714.41</v>
      </c>
      <c r="G90" s="14">
        <v>0</v>
      </c>
      <c r="H90" s="14">
        <v>0</v>
      </c>
      <c r="I90" s="1">
        <v>14.01</v>
      </c>
      <c r="J90" s="9">
        <v>0</v>
      </c>
    </row>
    <row r="91" spans="1:10" s="23" customFormat="1" x14ac:dyDescent="0.45">
      <c r="A91" s="47" t="s">
        <v>2310</v>
      </c>
      <c r="B91" s="64" t="s">
        <v>1595</v>
      </c>
      <c r="C91" s="13">
        <v>82.3</v>
      </c>
      <c r="D91" s="14">
        <v>0</v>
      </c>
      <c r="E91" s="14">
        <v>0</v>
      </c>
      <c r="F91" s="13">
        <v>83.95</v>
      </c>
      <c r="G91" s="14">
        <v>0</v>
      </c>
      <c r="H91" s="14">
        <v>0</v>
      </c>
      <c r="I91" s="1">
        <v>1.65</v>
      </c>
      <c r="J91" s="9">
        <v>0</v>
      </c>
    </row>
    <row r="92" spans="1:10" s="23" customFormat="1" x14ac:dyDescent="0.45">
      <c r="A92" s="47" t="s">
        <v>1530</v>
      </c>
      <c r="B92" s="64" t="s">
        <v>1595</v>
      </c>
      <c r="C92" s="13">
        <v>82.3</v>
      </c>
      <c r="D92" s="14">
        <v>0</v>
      </c>
      <c r="E92" s="14">
        <v>0</v>
      </c>
      <c r="F92" s="13">
        <v>83.95</v>
      </c>
      <c r="G92" s="14">
        <v>0</v>
      </c>
      <c r="H92" s="14">
        <v>0</v>
      </c>
      <c r="I92" s="1">
        <v>1.65</v>
      </c>
      <c r="J92" s="9">
        <v>0</v>
      </c>
    </row>
    <row r="93" spans="1:10" s="23" customFormat="1" x14ac:dyDescent="0.45">
      <c r="A93" s="47" t="s">
        <v>2275</v>
      </c>
      <c r="B93" s="64" t="s">
        <v>1595</v>
      </c>
      <c r="C93" s="13">
        <v>225.6</v>
      </c>
      <c r="D93" s="14">
        <v>0</v>
      </c>
      <c r="E93" s="14">
        <v>0</v>
      </c>
      <c r="F93" s="13">
        <v>230.11</v>
      </c>
      <c r="G93" s="14">
        <v>0</v>
      </c>
      <c r="H93" s="14">
        <v>0</v>
      </c>
      <c r="I93" s="1">
        <v>4.51</v>
      </c>
      <c r="J93" s="9">
        <v>0</v>
      </c>
    </row>
    <row r="94" spans="1:10" s="23" customFormat="1" x14ac:dyDescent="0.45">
      <c r="A94" s="47" t="s">
        <v>486</v>
      </c>
      <c r="B94" s="64" t="s">
        <v>1595</v>
      </c>
      <c r="C94" s="13">
        <v>145.69999999999999</v>
      </c>
      <c r="D94" s="14">
        <v>0</v>
      </c>
      <c r="E94" s="14">
        <v>0</v>
      </c>
      <c r="F94" s="13">
        <v>148.61000000000001</v>
      </c>
      <c r="G94" s="14">
        <v>0</v>
      </c>
      <c r="H94" s="14">
        <v>0</v>
      </c>
      <c r="I94" s="1">
        <v>2.91</v>
      </c>
      <c r="J94" s="9">
        <v>0</v>
      </c>
    </row>
    <row r="95" spans="1:10" s="23" customFormat="1" x14ac:dyDescent="0.45">
      <c r="A95" s="47" t="s">
        <v>473</v>
      </c>
      <c r="B95" s="64" t="s">
        <v>1595</v>
      </c>
      <c r="C95" s="13">
        <v>200.3</v>
      </c>
      <c r="D95" s="14">
        <v>0</v>
      </c>
      <c r="E95" s="14">
        <v>0</v>
      </c>
      <c r="F95" s="13">
        <v>204.31</v>
      </c>
      <c r="G95" s="14">
        <v>0</v>
      </c>
      <c r="H95" s="14">
        <v>0</v>
      </c>
      <c r="I95" s="1">
        <v>4.01</v>
      </c>
      <c r="J95" s="9">
        <v>0</v>
      </c>
    </row>
    <row r="96" spans="1:10" s="23" customFormat="1" x14ac:dyDescent="0.45">
      <c r="A96" s="47" t="s">
        <v>2190</v>
      </c>
      <c r="B96" s="64" t="s">
        <v>1595</v>
      </c>
      <c r="C96" s="13">
        <v>218.7</v>
      </c>
      <c r="D96" s="14">
        <v>0</v>
      </c>
      <c r="E96" s="14">
        <v>0</v>
      </c>
      <c r="F96" s="13">
        <v>223.07</v>
      </c>
      <c r="G96" s="14">
        <v>0</v>
      </c>
      <c r="H96" s="14">
        <v>0</v>
      </c>
      <c r="I96" s="1">
        <v>4.37</v>
      </c>
      <c r="J96" s="9">
        <v>0</v>
      </c>
    </row>
    <row r="97" spans="1:10" s="23" customFormat="1" x14ac:dyDescent="0.45">
      <c r="A97" s="47" t="s">
        <v>1597</v>
      </c>
      <c r="B97" s="64" t="s">
        <v>1595</v>
      </c>
      <c r="C97" s="13">
        <v>309</v>
      </c>
      <c r="D97" s="14">
        <v>0</v>
      </c>
      <c r="E97" s="14">
        <v>0</v>
      </c>
      <c r="F97" s="13">
        <v>315.18</v>
      </c>
      <c r="G97" s="14">
        <v>0</v>
      </c>
      <c r="H97" s="14">
        <v>0</v>
      </c>
      <c r="I97" s="1">
        <v>6.18</v>
      </c>
      <c r="J97" s="9">
        <v>0</v>
      </c>
    </row>
    <row r="98" spans="1:10" s="23" customFormat="1" x14ac:dyDescent="0.45">
      <c r="A98" s="47" t="s">
        <v>1791</v>
      </c>
      <c r="B98" s="64" t="s">
        <v>1595</v>
      </c>
      <c r="C98" s="13">
        <v>219.7</v>
      </c>
      <c r="D98" s="14">
        <v>0</v>
      </c>
      <c r="E98" s="14">
        <v>0</v>
      </c>
      <c r="F98" s="13">
        <v>224.09</v>
      </c>
      <c r="G98" s="14">
        <v>0</v>
      </c>
      <c r="H98" s="14">
        <v>0</v>
      </c>
      <c r="I98" s="1">
        <v>4.3899999999999997</v>
      </c>
      <c r="J98" s="9">
        <v>0</v>
      </c>
    </row>
    <row r="99" spans="1:10" s="23" customFormat="1" x14ac:dyDescent="0.45">
      <c r="A99" s="47" t="s">
        <v>53</v>
      </c>
      <c r="B99" s="64" t="s">
        <v>1595</v>
      </c>
      <c r="C99" s="13">
        <v>260.89999999999998</v>
      </c>
      <c r="D99" s="14">
        <v>0</v>
      </c>
      <c r="E99" s="14">
        <v>0</v>
      </c>
      <c r="F99" s="13">
        <v>266.12</v>
      </c>
      <c r="G99" s="14">
        <v>0</v>
      </c>
      <c r="H99" s="14">
        <v>0</v>
      </c>
      <c r="I99" s="1">
        <v>5.22</v>
      </c>
      <c r="J99" s="9">
        <v>0</v>
      </c>
    </row>
    <row r="100" spans="1:10" s="23" customFormat="1" x14ac:dyDescent="0.45">
      <c r="A100" s="47" t="s">
        <v>433</v>
      </c>
      <c r="B100" s="64" t="s">
        <v>1595</v>
      </c>
      <c r="C100" s="13">
        <v>644.70000000000005</v>
      </c>
      <c r="D100" s="14">
        <v>0</v>
      </c>
      <c r="E100" s="14">
        <v>0</v>
      </c>
      <c r="F100" s="13">
        <v>657.59</v>
      </c>
      <c r="G100" s="14">
        <v>0</v>
      </c>
      <c r="H100" s="14">
        <v>0</v>
      </c>
      <c r="I100" s="1">
        <v>12.89</v>
      </c>
      <c r="J100" s="9">
        <v>0</v>
      </c>
    </row>
    <row r="101" spans="1:10" s="23" customFormat="1" x14ac:dyDescent="0.45">
      <c r="A101" s="47" t="s">
        <v>1553</v>
      </c>
      <c r="B101" s="64" t="s">
        <v>1595</v>
      </c>
      <c r="C101" s="13">
        <v>74.099999999999994</v>
      </c>
      <c r="D101" s="14">
        <v>0</v>
      </c>
      <c r="E101" s="14">
        <v>0</v>
      </c>
      <c r="F101" s="13">
        <v>75.78</v>
      </c>
      <c r="G101" s="14">
        <v>0</v>
      </c>
      <c r="H101" s="14">
        <v>0</v>
      </c>
      <c r="I101" s="1">
        <v>1.68</v>
      </c>
      <c r="J101" s="9">
        <v>0</v>
      </c>
    </row>
    <row r="102" spans="1:10" s="23" customFormat="1" x14ac:dyDescent="0.45">
      <c r="A102" s="47" t="s">
        <v>1764</v>
      </c>
      <c r="B102" s="64" t="s">
        <v>1595</v>
      </c>
      <c r="C102" s="13">
        <v>74.099999999999994</v>
      </c>
      <c r="D102" s="14">
        <v>0</v>
      </c>
      <c r="E102" s="14">
        <v>0</v>
      </c>
      <c r="F102" s="13">
        <v>75.78</v>
      </c>
      <c r="G102" s="14">
        <v>0</v>
      </c>
      <c r="H102" s="14">
        <v>0</v>
      </c>
      <c r="I102" s="1">
        <v>1.68</v>
      </c>
      <c r="J102" s="9">
        <v>0</v>
      </c>
    </row>
    <row r="103" spans="1:10" s="23" customFormat="1" x14ac:dyDescent="0.45">
      <c r="A103" s="47" t="s">
        <v>1481</v>
      </c>
      <c r="B103" s="64" t="s">
        <v>1595</v>
      </c>
      <c r="C103" s="13">
        <v>153.1</v>
      </c>
      <c r="D103" s="14">
        <v>0</v>
      </c>
      <c r="E103" s="14">
        <v>0</v>
      </c>
      <c r="F103" s="13">
        <v>156.16</v>
      </c>
      <c r="G103" s="14">
        <v>0</v>
      </c>
      <c r="H103" s="14">
        <v>0</v>
      </c>
      <c r="I103" s="1">
        <v>3.06</v>
      </c>
      <c r="J103" s="9">
        <v>0</v>
      </c>
    </row>
    <row r="104" spans="1:10" s="23" customFormat="1" x14ac:dyDescent="0.45">
      <c r="A104" s="47" t="s">
        <v>1188</v>
      </c>
      <c r="B104" s="64" t="s">
        <v>1595</v>
      </c>
      <c r="C104" s="13">
        <v>116.7</v>
      </c>
      <c r="D104" s="14">
        <v>0</v>
      </c>
      <c r="E104" s="14">
        <v>0</v>
      </c>
      <c r="F104" s="13">
        <v>119.03</v>
      </c>
      <c r="G104" s="14">
        <v>0</v>
      </c>
      <c r="H104" s="14">
        <v>0</v>
      </c>
      <c r="I104" s="1">
        <v>2.33</v>
      </c>
      <c r="J104" s="9">
        <v>0</v>
      </c>
    </row>
    <row r="105" spans="1:10" s="23" customFormat="1" x14ac:dyDescent="0.45">
      <c r="A105" s="47" t="s">
        <v>1883</v>
      </c>
      <c r="B105" s="64" t="s">
        <v>1595</v>
      </c>
      <c r="C105" s="13">
        <v>195.1</v>
      </c>
      <c r="D105" s="14">
        <v>0</v>
      </c>
      <c r="E105" s="14">
        <v>0</v>
      </c>
      <c r="F105" s="13">
        <v>199</v>
      </c>
      <c r="G105" s="14">
        <v>0</v>
      </c>
      <c r="H105" s="14">
        <v>0</v>
      </c>
      <c r="I105" s="1">
        <v>3.9</v>
      </c>
      <c r="J105" s="9">
        <v>0</v>
      </c>
    </row>
    <row r="106" spans="1:10" s="23" customFormat="1" x14ac:dyDescent="0.45">
      <c r="A106" s="47" t="s">
        <v>1682</v>
      </c>
      <c r="B106" s="64" t="s">
        <v>1595</v>
      </c>
      <c r="C106" s="13">
        <v>210.1</v>
      </c>
      <c r="D106" s="14">
        <v>0</v>
      </c>
      <c r="E106" s="14">
        <v>0</v>
      </c>
      <c r="F106" s="13">
        <v>214.3</v>
      </c>
      <c r="G106" s="14">
        <v>0</v>
      </c>
      <c r="H106" s="14">
        <v>0</v>
      </c>
      <c r="I106" s="1">
        <v>4.2</v>
      </c>
      <c r="J106" s="9">
        <v>0</v>
      </c>
    </row>
    <row r="107" spans="1:10" s="23" customFormat="1" x14ac:dyDescent="0.45">
      <c r="A107" s="47" t="s">
        <v>2112</v>
      </c>
      <c r="B107" s="64" t="s">
        <v>1595</v>
      </c>
      <c r="C107" s="13">
        <v>299.8</v>
      </c>
      <c r="D107" s="14">
        <v>0</v>
      </c>
      <c r="E107" s="14">
        <v>0</v>
      </c>
      <c r="F107" s="13">
        <v>305.8</v>
      </c>
      <c r="G107" s="14">
        <v>0</v>
      </c>
      <c r="H107" s="14">
        <v>0</v>
      </c>
      <c r="I107" s="1">
        <v>6</v>
      </c>
      <c r="J107" s="9">
        <v>0</v>
      </c>
    </row>
    <row r="108" spans="1:10" s="23" customFormat="1" x14ac:dyDescent="0.45">
      <c r="A108" s="47" t="s">
        <v>1802</v>
      </c>
      <c r="B108" s="64" t="s">
        <v>1595</v>
      </c>
      <c r="C108" s="13">
        <v>219.8</v>
      </c>
      <c r="D108" s="14">
        <v>0</v>
      </c>
      <c r="E108" s="14">
        <v>0</v>
      </c>
      <c r="F108" s="13">
        <v>224.2</v>
      </c>
      <c r="G108" s="14">
        <v>0</v>
      </c>
      <c r="H108" s="14">
        <v>0</v>
      </c>
      <c r="I108" s="1">
        <v>4.4000000000000004</v>
      </c>
      <c r="J108" s="9">
        <v>0</v>
      </c>
    </row>
    <row r="109" spans="1:10" s="23" customFormat="1" x14ac:dyDescent="0.45">
      <c r="A109" s="47" t="s">
        <v>1717</v>
      </c>
      <c r="B109" s="64" t="s">
        <v>1595</v>
      </c>
      <c r="C109" s="13">
        <v>242.5</v>
      </c>
      <c r="D109" s="14">
        <v>0</v>
      </c>
      <c r="E109" s="14">
        <v>0</v>
      </c>
      <c r="F109" s="13">
        <v>247.35</v>
      </c>
      <c r="G109" s="14">
        <v>0</v>
      </c>
      <c r="H109" s="14">
        <v>0</v>
      </c>
      <c r="I109" s="1">
        <v>4.8499999999999996</v>
      </c>
      <c r="J109" s="9">
        <v>0</v>
      </c>
    </row>
    <row r="110" spans="1:10" s="23" customFormat="1" x14ac:dyDescent="0.45">
      <c r="A110" s="47" t="s">
        <v>771</v>
      </c>
      <c r="B110" s="64" t="s">
        <v>1595</v>
      </c>
      <c r="C110" s="13">
        <v>591.70000000000005</v>
      </c>
      <c r="D110" s="14">
        <v>0</v>
      </c>
      <c r="E110" s="14">
        <v>0</v>
      </c>
      <c r="F110" s="13">
        <v>603.53</v>
      </c>
      <c r="G110" s="14">
        <v>0</v>
      </c>
      <c r="H110" s="14">
        <v>0</v>
      </c>
      <c r="I110" s="1">
        <v>11.83</v>
      </c>
      <c r="J110" s="9">
        <v>0</v>
      </c>
    </row>
    <row r="111" spans="1:10" s="23" customFormat="1" x14ac:dyDescent="0.45">
      <c r="A111" s="47" t="s">
        <v>1017</v>
      </c>
      <c r="B111" s="64" t="s">
        <v>1595</v>
      </c>
      <c r="C111" s="13">
        <v>64.3</v>
      </c>
      <c r="D111" s="14">
        <v>0</v>
      </c>
      <c r="E111" s="14">
        <v>0</v>
      </c>
      <c r="F111" s="13">
        <v>65.59</v>
      </c>
      <c r="G111" s="14">
        <v>0</v>
      </c>
      <c r="H111" s="14">
        <v>0</v>
      </c>
      <c r="I111" s="1">
        <v>1.29</v>
      </c>
      <c r="J111" s="9">
        <v>0</v>
      </c>
    </row>
    <row r="112" spans="1:10" s="23" customFormat="1" x14ac:dyDescent="0.45">
      <c r="A112" s="47" t="s">
        <v>2018</v>
      </c>
      <c r="B112" s="64" t="s">
        <v>1595</v>
      </c>
      <c r="C112" s="13">
        <v>64.3</v>
      </c>
      <c r="D112" s="14">
        <v>0</v>
      </c>
      <c r="E112" s="14">
        <v>0</v>
      </c>
      <c r="F112" s="13">
        <v>65.59</v>
      </c>
      <c r="G112" s="14">
        <v>0</v>
      </c>
      <c r="H112" s="14">
        <v>0</v>
      </c>
      <c r="I112" s="1">
        <v>1.29</v>
      </c>
      <c r="J112" s="9">
        <v>0</v>
      </c>
    </row>
    <row r="113" spans="1:10" s="23" customFormat="1" x14ac:dyDescent="0.45">
      <c r="A113" s="47" t="s">
        <v>1947</v>
      </c>
      <c r="B113" s="64" t="s">
        <v>1595</v>
      </c>
      <c r="C113" s="13">
        <v>187.8</v>
      </c>
      <c r="D113" s="14">
        <v>0</v>
      </c>
      <c r="E113" s="14">
        <v>0</v>
      </c>
      <c r="F113" s="13">
        <v>191.56</v>
      </c>
      <c r="G113" s="14">
        <v>0</v>
      </c>
      <c r="H113" s="14">
        <v>0</v>
      </c>
      <c r="I113" s="1">
        <v>3.76</v>
      </c>
      <c r="J113" s="9">
        <v>0</v>
      </c>
    </row>
    <row r="114" spans="1:10" s="23" customFormat="1" x14ac:dyDescent="0.45">
      <c r="A114" s="47" t="s">
        <v>1571</v>
      </c>
      <c r="B114" s="64" t="s">
        <v>1595</v>
      </c>
      <c r="C114" s="13">
        <v>145.69999999999999</v>
      </c>
      <c r="D114" s="14">
        <v>0</v>
      </c>
      <c r="E114" s="14">
        <v>0</v>
      </c>
      <c r="F114" s="13">
        <v>148.61000000000001</v>
      </c>
      <c r="G114" s="14">
        <v>0</v>
      </c>
      <c r="H114" s="14">
        <v>0</v>
      </c>
      <c r="I114" s="1">
        <v>2.91</v>
      </c>
      <c r="J114" s="9">
        <v>0</v>
      </c>
    </row>
    <row r="115" spans="1:10" s="23" customFormat="1" x14ac:dyDescent="0.45">
      <c r="A115" s="47" t="s">
        <v>1120</v>
      </c>
      <c r="B115" s="64" t="s">
        <v>1595</v>
      </c>
      <c r="C115" s="13">
        <v>116.7</v>
      </c>
      <c r="D115" s="14">
        <v>0</v>
      </c>
      <c r="E115" s="14">
        <v>0</v>
      </c>
      <c r="F115" s="13">
        <v>119.03</v>
      </c>
      <c r="G115" s="14">
        <v>0</v>
      </c>
      <c r="H115" s="14">
        <v>0</v>
      </c>
      <c r="I115" s="1">
        <v>2.33</v>
      </c>
      <c r="J115" s="9">
        <v>0</v>
      </c>
    </row>
    <row r="116" spans="1:10" s="23" customFormat="1" x14ac:dyDescent="0.45">
      <c r="A116" s="47" t="s">
        <v>1070</v>
      </c>
      <c r="B116" s="64" t="s">
        <v>1595</v>
      </c>
      <c r="C116" s="13">
        <v>238.4</v>
      </c>
      <c r="D116" s="14">
        <v>0</v>
      </c>
      <c r="E116" s="14">
        <v>0</v>
      </c>
      <c r="F116" s="13">
        <v>243.17</v>
      </c>
      <c r="G116" s="14">
        <v>0</v>
      </c>
      <c r="H116" s="14">
        <v>0</v>
      </c>
      <c r="I116" s="1">
        <v>4.7699999999999996</v>
      </c>
      <c r="J116" s="9">
        <v>0</v>
      </c>
    </row>
    <row r="117" spans="1:10" s="23" customFormat="1" x14ac:dyDescent="0.45">
      <c r="A117" s="47" t="s">
        <v>2307</v>
      </c>
      <c r="B117" s="64" t="s">
        <v>1595</v>
      </c>
      <c r="C117" s="13">
        <v>251.4</v>
      </c>
      <c r="D117" s="14">
        <v>0</v>
      </c>
      <c r="E117" s="14">
        <v>0</v>
      </c>
      <c r="F117" s="13">
        <v>256.43</v>
      </c>
      <c r="G117" s="14">
        <v>0</v>
      </c>
      <c r="H117" s="14">
        <v>0</v>
      </c>
      <c r="I117" s="1">
        <v>5.03</v>
      </c>
      <c r="J117" s="9">
        <v>0</v>
      </c>
    </row>
    <row r="118" spans="1:10" s="23" customFormat="1" x14ac:dyDescent="0.45">
      <c r="A118" s="47" t="s">
        <v>1376</v>
      </c>
      <c r="B118" s="64" t="s">
        <v>1595</v>
      </c>
      <c r="C118" s="13">
        <v>228.7</v>
      </c>
      <c r="D118" s="14">
        <v>0</v>
      </c>
      <c r="E118" s="14">
        <v>0</v>
      </c>
      <c r="F118" s="13">
        <v>233.27</v>
      </c>
      <c r="G118" s="14">
        <v>0</v>
      </c>
      <c r="H118" s="14">
        <v>0</v>
      </c>
      <c r="I118" s="1">
        <v>4.57</v>
      </c>
      <c r="J118" s="9">
        <v>0</v>
      </c>
    </row>
    <row r="119" spans="1:10" s="23" customFormat="1" x14ac:dyDescent="0.45">
      <c r="A119" s="47" t="s">
        <v>1197</v>
      </c>
      <c r="B119" s="64" t="s">
        <v>1595</v>
      </c>
      <c r="C119" s="13">
        <v>235.4</v>
      </c>
      <c r="D119" s="14">
        <v>0</v>
      </c>
      <c r="E119" s="14">
        <v>0</v>
      </c>
      <c r="F119" s="13">
        <v>240.11</v>
      </c>
      <c r="G119" s="14">
        <v>0</v>
      </c>
      <c r="H119" s="14">
        <v>0</v>
      </c>
      <c r="I119" s="1">
        <v>4.71</v>
      </c>
      <c r="J119" s="9">
        <v>0</v>
      </c>
    </row>
    <row r="120" spans="1:10" s="23" customFormat="1" x14ac:dyDescent="0.45">
      <c r="A120" s="47" t="s">
        <v>1456</v>
      </c>
      <c r="B120" s="64" t="s">
        <v>1595</v>
      </c>
      <c r="C120" s="13">
        <v>248.4</v>
      </c>
      <c r="D120" s="14">
        <v>0</v>
      </c>
      <c r="E120" s="14">
        <v>0</v>
      </c>
      <c r="F120" s="13">
        <v>253.37</v>
      </c>
      <c r="G120" s="14">
        <v>0</v>
      </c>
      <c r="H120" s="14">
        <v>0</v>
      </c>
      <c r="I120" s="1">
        <v>4.97</v>
      </c>
      <c r="J120" s="9">
        <v>0</v>
      </c>
    </row>
    <row r="121" spans="1:10" s="23" customFormat="1" x14ac:dyDescent="0.45">
      <c r="A121" s="47" t="s">
        <v>1859</v>
      </c>
      <c r="B121" s="64" t="s">
        <v>1595</v>
      </c>
      <c r="C121" s="13">
        <v>225.7</v>
      </c>
      <c r="D121" s="14">
        <v>0</v>
      </c>
      <c r="E121" s="14">
        <v>0</v>
      </c>
      <c r="F121" s="13">
        <v>230.21</v>
      </c>
      <c r="G121" s="14">
        <v>0</v>
      </c>
      <c r="H121" s="14">
        <v>0</v>
      </c>
      <c r="I121" s="1">
        <v>4.51</v>
      </c>
      <c r="J121" s="9">
        <v>0</v>
      </c>
    </row>
    <row r="122" spans="1:10" s="23" customFormat="1" x14ac:dyDescent="0.45">
      <c r="A122" s="47" t="s">
        <v>896</v>
      </c>
      <c r="B122" s="64" t="s">
        <v>1595</v>
      </c>
      <c r="C122" s="13">
        <v>232.4</v>
      </c>
      <c r="D122" s="14">
        <v>0</v>
      </c>
      <c r="E122" s="14">
        <v>0</v>
      </c>
      <c r="F122" s="13">
        <v>237.05</v>
      </c>
      <c r="G122" s="14">
        <v>0</v>
      </c>
      <c r="H122" s="14">
        <v>0</v>
      </c>
      <c r="I122" s="1">
        <v>4.6500000000000004</v>
      </c>
      <c r="J122" s="9">
        <v>0</v>
      </c>
    </row>
    <row r="123" spans="1:10" s="23" customFormat="1" x14ac:dyDescent="0.45">
      <c r="A123" s="47" t="s">
        <v>823</v>
      </c>
      <c r="B123" s="64" t="s">
        <v>1595</v>
      </c>
      <c r="C123" s="13">
        <v>245.4</v>
      </c>
      <c r="D123" s="14">
        <v>0</v>
      </c>
      <c r="E123" s="14">
        <v>0</v>
      </c>
      <c r="F123" s="13">
        <v>250.31</v>
      </c>
      <c r="G123" s="14">
        <v>0</v>
      </c>
      <c r="H123" s="14">
        <v>0</v>
      </c>
      <c r="I123" s="1">
        <v>4.91</v>
      </c>
      <c r="J123" s="9">
        <v>0</v>
      </c>
    </row>
    <row r="124" spans="1:10" s="23" customFormat="1" x14ac:dyDescent="0.45">
      <c r="A124" s="47" t="s">
        <v>1741</v>
      </c>
      <c r="B124" s="64" t="s">
        <v>1595</v>
      </c>
      <c r="C124" s="13">
        <v>217.1</v>
      </c>
      <c r="D124" s="14">
        <v>0</v>
      </c>
      <c r="E124" s="14">
        <v>0</v>
      </c>
      <c r="F124" s="13">
        <v>221.44</v>
      </c>
      <c r="G124" s="14">
        <v>0</v>
      </c>
      <c r="H124" s="14">
        <v>0</v>
      </c>
      <c r="I124" s="1">
        <v>4.34</v>
      </c>
      <c r="J124" s="9">
        <v>0</v>
      </c>
    </row>
    <row r="125" spans="1:10" s="23" customFormat="1" x14ac:dyDescent="0.45">
      <c r="A125" s="69" t="s">
        <v>1848</v>
      </c>
      <c r="B125" s="77"/>
      <c r="C125" s="49">
        <f>SUM($C$82:$C$124)</f>
        <v>1059712.7999999996</v>
      </c>
      <c r="D125" s="50">
        <f>SUM($D$82:$D$124)</f>
        <v>1</v>
      </c>
      <c r="E125" s="50">
        <f>SUM($E$82:$E$124)</f>
        <v>1050000</v>
      </c>
      <c r="F125" s="49">
        <f>SUM($F$82:$F$124)</f>
        <v>659907.44000000006</v>
      </c>
      <c r="G125" s="50">
        <f>SUM($G$82:$G$124)</f>
        <v>1</v>
      </c>
      <c r="H125" s="50">
        <f>SUM($H$82:$H$124)</f>
        <v>650000</v>
      </c>
      <c r="I125" s="51">
        <f>SUM($I$82:$I$124)</f>
        <v>-399805.35999999987</v>
      </c>
      <c r="J125" s="52">
        <f>SUM($J$82:$J$124)</f>
        <v>-400000</v>
      </c>
    </row>
    <row r="126" spans="1:10" s="23" customFormat="1" x14ac:dyDescent="0.45">
      <c r="A126" s="16"/>
      <c r="B126" s="67"/>
      <c r="C126" s="13"/>
      <c r="D126" s="7"/>
      <c r="E126" s="7"/>
      <c r="F126" s="13"/>
      <c r="G126" s="7"/>
      <c r="H126" s="7"/>
      <c r="I126" s="1"/>
      <c r="J126" s="9"/>
    </row>
    <row r="127" spans="1:10" s="23" customFormat="1" x14ac:dyDescent="0.45">
      <c r="A127" s="45" t="s">
        <v>1518</v>
      </c>
      <c r="B127" s="73"/>
      <c r="C127" s="74"/>
      <c r="D127" s="73"/>
      <c r="E127" s="73"/>
      <c r="F127" s="74"/>
      <c r="G127" s="73"/>
      <c r="H127" s="73"/>
      <c r="I127" s="75"/>
      <c r="J127" s="76"/>
    </row>
    <row r="128" spans="1:10" s="23" customFormat="1" x14ac:dyDescent="0.45">
      <c r="A128" s="47" t="s">
        <v>1304</v>
      </c>
      <c r="B128" s="64" t="s">
        <v>1595</v>
      </c>
      <c r="C128" s="13">
        <v>35200</v>
      </c>
      <c r="D128" s="14">
        <v>1</v>
      </c>
      <c r="E128" s="14">
        <v>32000</v>
      </c>
      <c r="F128" s="13">
        <v>35200</v>
      </c>
      <c r="G128" s="14">
        <v>1</v>
      </c>
      <c r="H128" s="14">
        <v>32000</v>
      </c>
      <c r="I128" s="1">
        <v>0</v>
      </c>
      <c r="J128" s="9">
        <v>0</v>
      </c>
    </row>
    <row r="129" spans="1:10" s="23" customFormat="1" x14ac:dyDescent="0.45">
      <c r="A129" s="69" t="s">
        <v>633</v>
      </c>
      <c r="B129" s="65"/>
      <c r="C129" s="49">
        <f>SUM($C$128:$C$128)</f>
        <v>35200</v>
      </c>
      <c r="D129" s="50">
        <f>SUM($D$128:$D$128)</f>
        <v>1</v>
      </c>
      <c r="E129" s="50">
        <f>SUM($E$128:$E$128)</f>
        <v>32000</v>
      </c>
      <c r="F129" s="49">
        <f>SUM($F$128:$F$128)</f>
        <v>35200</v>
      </c>
      <c r="G129" s="50">
        <f>SUM($G$128:$G$128)</f>
        <v>1</v>
      </c>
      <c r="H129" s="50">
        <f>SUM($H$128:$H$128)</f>
        <v>32000</v>
      </c>
      <c r="I129" s="51">
        <f>SUM($I$128:$I$128)</f>
        <v>0</v>
      </c>
      <c r="J129" s="52">
        <f>SUM($J$128:$J$128)</f>
        <v>0</v>
      </c>
    </row>
    <row r="130" spans="1:10" s="23" customFormat="1" ht="14.65" thickBot="1" x14ac:dyDescent="0.5">
      <c r="A130" s="53" t="s">
        <v>400</v>
      </c>
      <c r="B130" s="66"/>
      <c r="C130" s="55">
        <f>$C$125+$C$129</f>
        <v>1094912.7999999996</v>
      </c>
      <c r="D130" s="56">
        <f>$D$125+$D$129</f>
        <v>2</v>
      </c>
      <c r="E130" s="56">
        <f>$E$125+$E$129</f>
        <v>1082000</v>
      </c>
      <c r="F130" s="55">
        <f>$F$125+$F$129</f>
        <v>695107.44000000006</v>
      </c>
      <c r="G130" s="56">
        <f>$G$125+$G$129</f>
        <v>2</v>
      </c>
      <c r="H130" s="56">
        <f>$H$125+$H$129</f>
        <v>682000</v>
      </c>
      <c r="I130" s="57">
        <f>$I$125+$I$129</f>
        <v>-399805.35999999987</v>
      </c>
      <c r="J130" s="58">
        <f>$J$125+$J$129</f>
        <v>-400000</v>
      </c>
    </row>
    <row r="131" spans="1:10" s="23" customFormat="1" ht="14.65" thickTop="1" x14ac:dyDescent="0.45">
      <c r="A131" s="16"/>
      <c r="B131" s="67"/>
      <c r="C131" s="13"/>
      <c r="D131" s="7"/>
      <c r="E131" s="7"/>
      <c r="F131" s="13"/>
      <c r="G131" s="7"/>
      <c r="H131" s="7"/>
      <c r="I131" s="1"/>
      <c r="J131" s="9"/>
    </row>
    <row r="132" spans="1:10" s="23" customFormat="1" x14ac:dyDescent="0.45">
      <c r="A132" s="40" t="s">
        <v>2034</v>
      </c>
      <c r="B132" s="62"/>
      <c r="C132" s="41"/>
      <c r="D132" s="42"/>
      <c r="E132" s="42"/>
      <c r="F132" s="41"/>
      <c r="G132" s="42"/>
      <c r="H132" s="42"/>
      <c r="I132" s="43"/>
      <c r="J132" s="44"/>
    </row>
    <row r="133" spans="1:10" s="23" customFormat="1" x14ac:dyDescent="0.45">
      <c r="A133" s="45" t="s">
        <v>1767</v>
      </c>
      <c r="B133" s="73"/>
      <c r="C133" s="74"/>
      <c r="D133" s="73"/>
      <c r="E133" s="73"/>
      <c r="F133" s="74"/>
      <c r="G133" s="73"/>
      <c r="H133" s="73"/>
      <c r="I133" s="75"/>
      <c r="J133" s="76"/>
    </row>
    <row r="134" spans="1:10" s="23" customFormat="1" x14ac:dyDescent="0.45">
      <c r="A134" s="47" t="s">
        <v>1382</v>
      </c>
      <c r="B134" s="64" t="s">
        <v>1595</v>
      </c>
      <c r="C134" s="13">
        <v>0</v>
      </c>
      <c r="D134" s="14">
        <v>0</v>
      </c>
      <c r="E134" s="14">
        <v>0</v>
      </c>
      <c r="F134" s="13">
        <v>0</v>
      </c>
      <c r="G134" s="14">
        <v>0</v>
      </c>
      <c r="H134" s="14">
        <v>0</v>
      </c>
      <c r="I134" s="1">
        <v>0</v>
      </c>
      <c r="J134" s="9">
        <v>0</v>
      </c>
    </row>
    <row r="135" spans="1:10" s="23" customFormat="1" x14ac:dyDescent="0.45">
      <c r="A135" s="45" t="s">
        <v>837</v>
      </c>
      <c r="B135" s="63"/>
      <c r="C135" s="4">
        <f>SUM($C$134:$C$134)</f>
        <v>0</v>
      </c>
      <c r="D135" s="5">
        <f>SUM($D$134:$D$134)</f>
        <v>0</v>
      </c>
      <c r="E135" s="5">
        <f>SUM($E$134:$E$134)</f>
        <v>0</v>
      </c>
      <c r="F135" s="4">
        <f>SUM($F$134:$F$134)</f>
        <v>0</v>
      </c>
      <c r="G135" s="5">
        <f>SUM($G$134:$G$134)</f>
        <v>0</v>
      </c>
      <c r="H135" s="5">
        <f>SUM($H$134:$H$134)</f>
        <v>0</v>
      </c>
      <c r="I135" s="6">
        <f>SUM($I$134:$I$134)</f>
        <v>0</v>
      </c>
      <c r="J135" s="3">
        <f>SUM($J$134:$J$134)</f>
        <v>0</v>
      </c>
    </row>
    <row r="136" spans="1:10" s="23" customFormat="1" x14ac:dyDescent="0.45">
      <c r="A136" s="48" t="s">
        <v>1023</v>
      </c>
      <c r="B136" s="65"/>
      <c r="C136" s="49">
        <f>$C$135</f>
        <v>0</v>
      </c>
      <c r="D136" s="50">
        <f>$D$135</f>
        <v>0</v>
      </c>
      <c r="E136" s="50">
        <f>$E$135</f>
        <v>0</v>
      </c>
      <c r="F136" s="49">
        <f>$F$135</f>
        <v>0</v>
      </c>
      <c r="G136" s="50">
        <f>$G$135</f>
        <v>0</v>
      </c>
      <c r="H136" s="50">
        <f>$H$135</f>
        <v>0</v>
      </c>
      <c r="I136" s="51">
        <f>$I$135</f>
        <v>0</v>
      </c>
      <c r="J136" s="52">
        <f>$J$135</f>
        <v>0</v>
      </c>
    </row>
    <row r="137" spans="1:10" s="23" customFormat="1" x14ac:dyDescent="0.45">
      <c r="A137" s="16"/>
      <c r="B137" s="67"/>
      <c r="C137" s="13"/>
      <c r="D137" s="7"/>
      <c r="E137" s="7"/>
      <c r="F137" s="13"/>
      <c r="G137" s="7"/>
      <c r="H137" s="7"/>
      <c r="I137" s="1"/>
      <c r="J137" s="9"/>
    </row>
    <row r="138" spans="1:10" s="23" customFormat="1" x14ac:dyDescent="0.45">
      <c r="A138" s="40" t="s">
        <v>1037</v>
      </c>
      <c r="B138" s="62"/>
      <c r="C138" s="41"/>
      <c r="D138" s="42"/>
      <c r="E138" s="42"/>
      <c r="F138" s="41"/>
      <c r="G138" s="42"/>
      <c r="H138" s="42"/>
      <c r="I138" s="43"/>
      <c r="J138" s="44"/>
    </row>
    <row r="139" spans="1:10" s="23" customFormat="1" x14ac:dyDescent="0.45">
      <c r="A139" s="45" t="s">
        <v>760</v>
      </c>
      <c r="B139" s="63"/>
      <c r="C139" s="4"/>
      <c r="D139" s="2"/>
      <c r="E139" s="2"/>
      <c r="F139" s="4"/>
      <c r="G139" s="2"/>
      <c r="H139" s="2"/>
      <c r="I139" s="6"/>
      <c r="J139" s="3"/>
    </row>
    <row r="140" spans="1:10" s="23" customFormat="1" x14ac:dyDescent="0.45">
      <c r="A140" s="47" t="s">
        <v>650</v>
      </c>
      <c r="B140" s="64" t="s">
        <v>1595</v>
      </c>
      <c r="C140" s="13">
        <v>185</v>
      </c>
      <c r="D140" s="14">
        <v>950</v>
      </c>
      <c r="E140" s="14">
        <v>159772.72</v>
      </c>
      <c r="F140" s="13">
        <v>199.8</v>
      </c>
      <c r="G140" s="14">
        <v>920</v>
      </c>
      <c r="H140" s="14">
        <v>167105.45000000001</v>
      </c>
      <c r="I140" s="1">
        <v>14.8</v>
      </c>
      <c r="J140" s="9">
        <v>7332.73</v>
      </c>
    </row>
    <row r="141" spans="1:10" s="23" customFormat="1" x14ac:dyDescent="0.45">
      <c r="A141" s="69" t="s">
        <v>503</v>
      </c>
      <c r="B141" s="65"/>
      <c r="C141" s="49">
        <f>SUM($C$140:$C$140)</f>
        <v>185</v>
      </c>
      <c r="D141" s="50">
        <f>SUM($D$140:$D$140)</f>
        <v>950</v>
      </c>
      <c r="E141" s="50">
        <f>SUM($E$140:$E$140)</f>
        <v>159772.72</v>
      </c>
      <c r="F141" s="49">
        <f>SUM($F$140:$F$140)</f>
        <v>199.8</v>
      </c>
      <c r="G141" s="50">
        <f>SUM($G$140:$G$140)</f>
        <v>920</v>
      </c>
      <c r="H141" s="50">
        <f>SUM($H$140:$H$140)</f>
        <v>167105.45000000001</v>
      </c>
      <c r="I141" s="51">
        <f>SUM($I$140:$I$140)</f>
        <v>14.8</v>
      </c>
      <c r="J141" s="52">
        <f>SUM($J$140:$J$140)</f>
        <v>7332.73</v>
      </c>
    </row>
    <row r="142" spans="1:10" s="23" customFormat="1" x14ac:dyDescent="0.45">
      <c r="A142" s="16"/>
      <c r="B142" s="67"/>
      <c r="C142" s="13"/>
      <c r="D142" s="7"/>
      <c r="E142" s="7"/>
      <c r="F142" s="13"/>
      <c r="G142" s="7"/>
      <c r="H142" s="7"/>
      <c r="I142" s="1"/>
      <c r="J142" s="9"/>
    </row>
    <row r="143" spans="1:10" s="23" customFormat="1" x14ac:dyDescent="0.45">
      <c r="A143" s="45" t="s">
        <v>1672</v>
      </c>
      <c r="B143" s="63"/>
      <c r="C143" s="4"/>
      <c r="D143" s="2"/>
      <c r="E143" s="2"/>
      <c r="F143" s="4"/>
      <c r="G143" s="2"/>
      <c r="H143" s="2"/>
      <c r="I143" s="6"/>
      <c r="J143" s="3"/>
    </row>
    <row r="144" spans="1:10" s="23" customFormat="1" x14ac:dyDescent="0.45">
      <c r="A144" s="47" t="s">
        <v>510</v>
      </c>
      <c r="B144" s="64" t="s">
        <v>1595</v>
      </c>
      <c r="C144" s="13">
        <v>140</v>
      </c>
      <c r="D144" s="14">
        <v>427</v>
      </c>
      <c r="E144" s="14">
        <v>54345.45</v>
      </c>
      <c r="F144" s="13">
        <v>144.19999999999999</v>
      </c>
      <c r="G144" s="14">
        <v>262</v>
      </c>
      <c r="H144" s="14">
        <v>34345.82</v>
      </c>
      <c r="I144" s="1">
        <v>4.2</v>
      </c>
      <c r="J144" s="9">
        <v>-19999.63</v>
      </c>
    </row>
    <row r="145" spans="1:10" s="23" customFormat="1" x14ac:dyDescent="0.45">
      <c r="A145" s="69" t="s">
        <v>1340</v>
      </c>
      <c r="B145" s="65"/>
      <c r="C145" s="49">
        <f>SUM($C$144:$C$144)</f>
        <v>140</v>
      </c>
      <c r="D145" s="50">
        <f>SUM($D$144:$D$144)</f>
        <v>427</v>
      </c>
      <c r="E145" s="50">
        <f>SUM($E$144:$E$144)</f>
        <v>54345.45</v>
      </c>
      <c r="F145" s="49">
        <f>SUM($F$144:$F$144)</f>
        <v>144.19999999999999</v>
      </c>
      <c r="G145" s="50">
        <f>SUM($G$144:$G$144)</f>
        <v>262</v>
      </c>
      <c r="H145" s="50">
        <f>SUM($H$144:$H$144)</f>
        <v>34345.82</v>
      </c>
      <c r="I145" s="51">
        <f>SUM($I$144:$I$144)</f>
        <v>4.2</v>
      </c>
      <c r="J145" s="52">
        <f>SUM($J$144:$J$144)</f>
        <v>-19999.63</v>
      </c>
    </row>
    <row r="146" spans="1:10" s="23" customFormat="1" x14ac:dyDescent="0.45">
      <c r="A146" s="16"/>
      <c r="B146" s="67"/>
      <c r="C146" s="13"/>
      <c r="D146" s="7"/>
      <c r="E146" s="7"/>
      <c r="F146" s="13"/>
      <c r="G146" s="7"/>
      <c r="H146" s="7"/>
      <c r="I146" s="1"/>
      <c r="J146" s="9"/>
    </row>
    <row r="147" spans="1:10" s="23" customFormat="1" x14ac:dyDescent="0.45">
      <c r="A147" s="45" t="s">
        <v>1313</v>
      </c>
      <c r="B147" s="63"/>
      <c r="C147" s="4"/>
      <c r="D147" s="2"/>
      <c r="E147" s="2"/>
      <c r="F147" s="4"/>
      <c r="G147" s="2"/>
      <c r="H147" s="2"/>
      <c r="I147" s="6"/>
      <c r="J147" s="3"/>
    </row>
    <row r="148" spans="1:10" s="23" customFormat="1" x14ac:dyDescent="0.45">
      <c r="A148" s="82" t="s">
        <v>652</v>
      </c>
      <c r="B148" s="64" t="s">
        <v>1595</v>
      </c>
      <c r="C148" s="13">
        <v>364</v>
      </c>
      <c r="D148" s="14">
        <v>1865</v>
      </c>
      <c r="E148" s="14">
        <v>617145.44999999995</v>
      </c>
      <c r="F148" s="13">
        <v>429</v>
      </c>
      <c r="G148" s="14">
        <v>1680</v>
      </c>
      <c r="H148" s="14">
        <v>655200</v>
      </c>
      <c r="I148" s="1">
        <v>65</v>
      </c>
      <c r="J148" s="9">
        <v>38054.550000000003</v>
      </c>
    </row>
    <row r="149" spans="1:10" s="23" customFormat="1" x14ac:dyDescent="0.45">
      <c r="A149" s="82" t="s">
        <v>1856</v>
      </c>
      <c r="B149" s="64" t="s">
        <v>1595</v>
      </c>
      <c r="C149" s="13">
        <v>260</v>
      </c>
      <c r="D149" s="14">
        <v>1650</v>
      </c>
      <c r="E149" s="14">
        <v>389999.99</v>
      </c>
      <c r="F149" s="13">
        <v>364</v>
      </c>
      <c r="G149" s="14">
        <v>1300</v>
      </c>
      <c r="H149" s="14">
        <v>430181.82</v>
      </c>
      <c r="I149" s="1">
        <v>104</v>
      </c>
      <c r="J149" s="9">
        <v>40181.83</v>
      </c>
    </row>
    <row r="150" spans="1:10" s="23" customFormat="1" x14ac:dyDescent="0.45">
      <c r="A150" s="82" t="s">
        <v>209</v>
      </c>
      <c r="B150" s="64" t="s">
        <v>1595</v>
      </c>
      <c r="C150" s="13">
        <v>209000</v>
      </c>
      <c r="D150" s="14">
        <v>1</v>
      </c>
      <c r="E150" s="14">
        <v>190000</v>
      </c>
      <c r="F150" s="13">
        <v>220000</v>
      </c>
      <c r="G150" s="14">
        <v>1</v>
      </c>
      <c r="H150" s="14">
        <v>200000</v>
      </c>
      <c r="I150" s="1">
        <v>11000</v>
      </c>
      <c r="J150" s="9">
        <v>10000</v>
      </c>
    </row>
    <row r="151" spans="1:10" s="23" customFormat="1" x14ac:dyDescent="0.45">
      <c r="A151" s="69" t="s">
        <v>1414</v>
      </c>
      <c r="B151" s="65"/>
      <c r="C151" s="49">
        <f>SUM($C$148:$C$150)</f>
        <v>209624</v>
      </c>
      <c r="D151" s="50">
        <f>SUM($D$148:$D$150)</f>
        <v>3516</v>
      </c>
      <c r="E151" s="50">
        <f>SUM($E$148:$E$150)</f>
        <v>1197145.44</v>
      </c>
      <c r="F151" s="49">
        <f>SUM($F$148:$F$150)</f>
        <v>220793</v>
      </c>
      <c r="G151" s="50">
        <f>SUM($G$148:$G$150)</f>
        <v>2981</v>
      </c>
      <c r="H151" s="50">
        <f>SUM($H$148:$H$150)</f>
        <v>1285381.82</v>
      </c>
      <c r="I151" s="51">
        <f>SUM($I$148:$I$150)</f>
        <v>11169</v>
      </c>
      <c r="J151" s="52">
        <f>SUM($J$148:$J$150)</f>
        <v>88236.38</v>
      </c>
    </row>
    <row r="152" spans="1:10" s="23" customFormat="1" x14ac:dyDescent="0.45">
      <c r="A152" s="16"/>
      <c r="B152" s="67"/>
      <c r="C152" s="13"/>
      <c r="D152" s="7"/>
      <c r="E152" s="7"/>
      <c r="F152" s="13"/>
      <c r="G152" s="7"/>
      <c r="H152" s="7"/>
      <c r="I152" s="1"/>
      <c r="J152" s="9"/>
    </row>
    <row r="153" spans="1:10" s="23" customFormat="1" x14ac:dyDescent="0.45">
      <c r="A153" s="45" t="s">
        <v>718</v>
      </c>
      <c r="B153" s="73"/>
      <c r="C153" s="74"/>
      <c r="D153" s="73"/>
      <c r="E153" s="73"/>
      <c r="F153" s="74"/>
      <c r="G153" s="73"/>
      <c r="H153" s="73"/>
      <c r="I153" s="75"/>
      <c r="J153" s="76"/>
    </row>
    <row r="154" spans="1:10" s="23" customFormat="1" x14ac:dyDescent="0.45">
      <c r="A154" s="47" t="s">
        <v>861</v>
      </c>
      <c r="B154" s="64" t="s">
        <v>1595</v>
      </c>
      <c r="C154" s="13">
        <v>2695000</v>
      </c>
      <c r="D154" s="14">
        <v>1</v>
      </c>
      <c r="E154" s="14">
        <v>2450000</v>
      </c>
      <c r="F154" s="13">
        <v>2997500</v>
      </c>
      <c r="G154" s="14">
        <v>1</v>
      </c>
      <c r="H154" s="14">
        <v>2725000</v>
      </c>
      <c r="I154" s="1">
        <v>302500</v>
      </c>
      <c r="J154" s="9">
        <v>275000</v>
      </c>
    </row>
    <row r="155" spans="1:10" s="23" customFormat="1" x14ac:dyDescent="0.45">
      <c r="A155" s="47" t="s">
        <v>757</v>
      </c>
      <c r="B155" s="64" t="s">
        <v>1595</v>
      </c>
      <c r="C155" s="13">
        <v>22.5</v>
      </c>
      <c r="D155" s="14">
        <v>0</v>
      </c>
      <c r="E155" s="14">
        <v>0</v>
      </c>
      <c r="F155" s="13">
        <v>26</v>
      </c>
      <c r="G155" s="14">
        <v>0</v>
      </c>
      <c r="H155" s="14">
        <v>0</v>
      </c>
      <c r="I155" s="1">
        <v>3.5</v>
      </c>
      <c r="J155" s="9">
        <v>0</v>
      </c>
    </row>
    <row r="156" spans="1:10" s="23" customFormat="1" x14ac:dyDescent="0.45">
      <c r="A156" s="47" t="s">
        <v>1077</v>
      </c>
      <c r="B156" s="64" t="s">
        <v>1595</v>
      </c>
      <c r="C156" s="13">
        <v>44.5</v>
      </c>
      <c r="D156" s="14">
        <v>0</v>
      </c>
      <c r="E156" s="14">
        <v>0</v>
      </c>
      <c r="F156" s="13">
        <v>51.5</v>
      </c>
      <c r="G156" s="14">
        <v>0</v>
      </c>
      <c r="H156" s="14">
        <v>0</v>
      </c>
      <c r="I156" s="1">
        <v>7</v>
      </c>
      <c r="J156" s="9">
        <v>0</v>
      </c>
    </row>
    <row r="157" spans="1:10" s="23" customFormat="1" x14ac:dyDescent="0.45">
      <c r="A157" s="47" t="s">
        <v>1658</v>
      </c>
      <c r="B157" s="64" t="s">
        <v>1595</v>
      </c>
      <c r="C157" s="13">
        <v>58.5</v>
      </c>
      <c r="D157" s="14">
        <v>0</v>
      </c>
      <c r="E157" s="14">
        <v>0</v>
      </c>
      <c r="F157" s="13">
        <v>68</v>
      </c>
      <c r="G157" s="14">
        <v>0</v>
      </c>
      <c r="H157" s="14">
        <v>0</v>
      </c>
      <c r="I157" s="1">
        <v>9.5</v>
      </c>
      <c r="J157" s="9">
        <v>0</v>
      </c>
    </row>
    <row r="158" spans="1:10" s="23" customFormat="1" x14ac:dyDescent="0.45">
      <c r="A158" s="47" t="s">
        <v>1524</v>
      </c>
      <c r="B158" s="64" t="s">
        <v>1595</v>
      </c>
      <c r="C158" s="13">
        <v>58.5</v>
      </c>
      <c r="D158" s="14">
        <v>0</v>
      </c>
      <c r="E158" s="14">
        <v>0</v>
      </c>
      <c r="F158" s="13">
        <v>68</v>
      </c>
      <c r="G158" s="14">
        <v>0</v>
      </c>
      <c r="H158" s="14">
        <v>0</v>
      </c>
      <c r="I158" s="1">
        <v>9.5</v>
      </c>
      <c r="J158" s="9">
        <v>0</v>
      </c>
    </row>
    <row r="159" spans="1:10" s="23" customFormat="1" x14ac:dyDescent="0.45">
      <c r="A159" s="47" t="s">
        <v>266</v>
      </c>
      <c r="B159" s="64" t="s">
        <v>1595</v>
      </c>
      <c r="C159" s="13">
        <v>117.5</v>
      </c>
      <c r="D159" s="14">
        <v>0</v>
      </c>
      <c r="E159" s="14">
        <v>0</v>
      </c>
      <c r="F159" s="13">
        <v>136</v>
      </c>
      <c r="G159" s="14">
        <v>0</v>
      </c>
      <c r="H159" s="14">
        <v>0</v>
      </c>
      <c r="I159" s="1">
        <v>18.5</v>
      </c>
      <c r="J159" s="9">
        <v>0</v>
      </c>
    </row>
    <row r="160" spans="1:10" s="23" customFormat="1" x14ac:dyDescent="0.45">
      <c r="A160" s="47" t="s">
        <v>642</v>
      </c>
      <c r="B160" s="64" t="s">
        <v>1595</v>
      </c>
      <c r="C160" s="13">
        <v>10</v>
      </c>
      <c r="D160" s="14">
        <v>0</v>
      </c>
      <c r="E160" s="14">
        <v>0</v>
      </c>
      <c r="F160" s="13">
        <v>10</v>
      </c>
      <c r="G160" s="14">
        <v>0</v>
      </c>
      <c r="H160" s="14">
        <v>0</v>
      </c>
      <c r="I160" s="1">
        <v>0</v>
      </c>
      <c r="J160" s="9">
        <v>0</v>
      </c>
    </row>
    <row r="161" spans="1:10" s="23" customFormat="1" x14ac:dyDescent="0.45">
      <c r="A161" s="47" t="s">
        <v>2191</v>
      </c>
      <c r="B161" s="64" t="s">
        <v>1595</v>
      </c>
      <c r="C161" s="13">
        <v>11</v>
      </c>
      <c r="D161" s="14">
        <v>0</v>
      </c>
      <c r="E161" s="14">
        <v>0</v>
      </c>
      <c r="F161" s="13">
        <v>11</v>
      </c>
      <c r="G161" s="14">
        <v>0</v>
      </c>
      <c r="H161" s="14">
        <v>0</v>
      </c>
      <c r="I161" s="1">
        <v>0</v>
      </c>
      <c r="J161" s="9">
        <v>0</v>
      </c>
    </row>
    <row r="162" spans="1:10" s="23" customFormat="1" x14ac:dyDescent="0.45">
      <c r="A162" s="47" t="s">
        <v>249</v>
      </c>
      <c r="B162" s="64" t="s">
        <v>1595</v>
      </c>
      <c r="C162" s="13">
        <v>34</v>
      </c>
      <c r="D162" s="14">
        <v>0</v>
      </c>
      <c r="E162" s="14">
        <v>0</v>
      </c>
      <c r="F162" s="13">
        <v>34</v>
      </c>
      <c r="G162" s="14">
        <v>0</v>
      </c>
      <c r="H162" s="14">
        <v>0</v>
      </c>
      <c r="I162" s="1">
        <v>0</v>
      </c>
      <c r="J162" s="9">
        <v>0</v>
      </c>
    </row>
    <row r="163" spans="1:10" s="23" customFormat="1" x14ac:dyDescent="0.45">
      <c r="A163" s="47" t="s">
        <v>1109</v>
      </c>
      <c r="B163" s="64" t="s">
        <v>1595</v>
      </c>
      <c r="C163" s="13">
        <v>121.4</v>
      </c>
      <c r="D163" s="14">
        <v>0</v>
      </c>
      <c r="E163" s="14">
        <v>0</v>
      </c>
      <c r="F163" s="13">
        <v>141.19999999999999</v>
      </c>
      <c r="G163" s="14">
        <v>0</v>
      </c>
      <c r="H163" s="14">
        <v>0</v>
      </c>
      <c r="I163" s="1">
        <v>19.8</v>
      </c>
      <c r="J163" s="9">
        <v>0</v>
      </c>
    </row>
    <row r="164" spans="1:10" s="23" customFormat="1" x14ac:dyDescent="0.45">
      <c r="A164" s="47" t="s">
        <v>47</v>
      </c>
      <c r="B164" s="64" t="s">
        <v>1595</v>
      </c>
      <c r="C164" s="13">
        <v>24</v>
      </c>
      <c r="D164" s="14">
        <v>0</v>
      </c>
      <c r="E164" s="14">
        <v>0</v>
      </c>
      <c r="F164" s="13">
        <v>25</v>
      </c>
      <c r="G164" s="14">
        <v>0</v>
      </c>
      <c r="H164" s="14">
        <v>0</v>
      </c>
      <c r="I164" s="1">
        <v>1</v>
      </c>
      <c r="J164" s="9">
        <v>0</v>
      </c>
    </row>
    <row r="165" spans="1:10" s="23" customFormat="1" x14ac:dyDescent="0.45">
      <c r="A165" s="47" t="s">
        <v>847</v>
      </c>
      <c r="B165" s="64" t="s">
        <v>1595</v>
      </c>
      <c r="C165" s="13">
        <v>58.5</v>
      </c>
      <c r="D165" s="14">
        <v>0</v>
      </c>
      <c r="E165" s="14">
        <v>0</v>
      </c>
      <c r="F165" s="13">
        <v>68</v>
      </c>
      <c r="G165" s="14">
        <v>0</v>
      </c>
      <c r="H165" s="14">
        <v>0</v>
      </c>
      <c r="I165" s="1">
        <v>9.5</v>
      </c>
      <c r="J165" s="9">
        <v>0</v>
      </c>
    </row>
    <row r="166" spans="1:10" s="23" customFormat="1" x14ac:dyDescent="0.45">
      <c r="A166" s="47" t="s">
        <v>605</v>
      </c>
      <c r="B166" s="64" t="s">
        <v>1595</v>
      </c>
      <c r="C166" s="13">
        <v>88</v>
      </c>
      <c r="D166" s="14">
        <v>0</v>
      </c>
      <c r="E166" s="14">
        <v>0</v>
      </c>
      <c r="F166" s="13">
        <v>102</v>
      </c>
      <c r="G166" s="14">
        <v>0</v>
      </c>
      <c r="H166" s="14">
        <v>0</v>
      </c>
      <c r="I166" s="1">
        <v>14</v>
      </c>
      <c r="J166" s="9">
        <v>0</v>
      </c>
    </row>
    <row r="167" spans="1:10" s="23" customFormat="1" x14ac:dyDescent="0.45">
      <c r="A167" s="47" t="s">
        <v>1589</v>
      </c>
      <c r="B167" s="64" t="s">
        <v>1595</v>
      </c>
      <c r="C167" s="13">
        <v>117.5</v>
      </c>
      <c r="D167" s="14">
        <v>0</v>
      </c>
      <c r="E167" s="14">
        <v>0</v>
      </c>
      <c r="F167" s="13">
        <v>136</v>
      </c>
      <c r="G167" s="14">
        <v>0</v>
      </c>
      <c r="H167" s="14">
        <v>0</v>
      </c>
      <c r="I167" s="1">
        <v>18.5</v>
      </c>
      <c r="J167" s="9">
        <v>0</v>
      </c>
    </row>
    <row r="168" spans="1:10" s="23" customFormat="1" x14ac:dyDescent="0.45">
      <c r="A168" s="47" t="s">
        <v>1339</v>
      </c>
      <c r="B168" s="64" t="s">
        <v>1595</v>
      </c>
      <c r="C168" s="13">
        <v>176</v>
      </c>
      <c r="D168" s="14">
        <v>0</v>
      </c>
      <c r="E168" s="14">
        <v>0</v>
      </c>
      <c r="F168" s="13">
        <v>204</v>
      </c>
      <c r="G168" s="14">
        <v>0</v>
      </c>
      <c r="H168" s="14">
        <v>0</v>
      </c>
      <c r="I168" s="1">
        <v>28</v>
      </c>
      <c r="J168" s="9">
        <v>0</v>
      </c>
    </row>
    <row r="169" spans="1:10" s="23" customFormat="1" x14ac:dyDescent="0.45">
      <c r="A169" s="47" t="s">
        <v>2282</v>
      </c>
      <c r="B169" s="64" t="s">
        <v>1595</v>
      </c>
      <c r="C169" s="13">
        <v>235</v>
      </c>
      <c r="D169" s="14">
        <v>0</v>
      </c>
      <c r="E169" s="14">
        <v>0</v>
      </c>
      <c r="F169" s="13">
        <v>272</v>
      </c>
      <c r="G169" s="14">
        <v>0</v>
      </c>
      <c r="H169" s="14">
        <v>0</v>
      </c>
      <c r="I169" s="1">
        <v>37</v>
      </c>
      <c r="J169" s="9">
        <v>0</v>
      </c>
    </row>
    <row r="170" spans="1:10" s="23" customFormat="1" x14ac:dyDescent="0.45">
      <c r="A170" s="69" t="s">
        <v>862</v>
      </c>
      <c r="B170" s="65"/>
      <c r="C170" s="49">
        <f>SUM($C$154:$C$169)</f>
        <v>2696176.9</v>
      </c>
      <c r="D170" s="50">
        <f>SUM($D$154:$D$169)</f>
        <v>1</v>
      </c>
      <c r="E170" s="50">
        <f>SUM($E$154:$E$169)</f>
        <v>2450000</v>
      </c>
      <c r="F170" s="49">
        <f>SUM($F$154:$F$169)</f>
        <v>2998852.7</v>
      </c>
      <c r="G170" s="50">
        <f>SUM($G$154:$G$169)</f>
        <v>1</v>
      </c>
      <c r="H170" s="50">
        <f>SUM($H$154:$H$169)</f>
        <v>2725000</v>
      </c>
      <c r="I170" s="51">
        <f>SUM($I$154:$I$169)</f>
        <v>302675.8</v>
      </c>
      <c r="J170" s="52">
        <f>SUM($J$154:$J$169)</f>
        <v>275000</v>
      </c>
    </row>
    <row r="171" spans="1:10" s="23" customFormat="1" ht="14.65" thickBot="1" x14ac:dyDescent="0.5">
      <c r="A171" s="53" t="s">
        <v>2126</v>
      </c>
      <c r="B171" s="66"/>
      <c r="C171" s="55">
        <f>$C$141+$C$145+$C$151+$C$170</f>
        <v>2906125.9</v>
      </c>
      <c r="D171" s="56">
        <f>$D$141+$D$145+$D$151+$D$170</f>
        <v>4894</v>
      </c>
      <c r="E171" s="56">
        <f>$E$141+$E$145+$E$151+$E$170</f>
        <v>3861263.61</v>
      </c>
      <c r="F171" s="55">
        <f>$F$141+$F$145+$F$151+$F$170</f>
        <v>3219989.7</v>
      </c>
      <c r="G171" s="56">
        <f>$G$141+$G$145+$G$151+$G$170</f>
        <v>4164</v>
      </c>
      <c r="H171" s="56">
        <f>$H$141+$H$145+$H$151+$H$170</f>
        <v>4211833.09</v>
      </c>
      <c r="I171" s="57">
        <f>$I$141+$I$145+$I$151+$I$170</f>
        <v>313863.8</v>
      </c>
      <c r="J171" s="58">
        <f>$J$141+$J$145+$J$151+$J$170</f>
        <v>350569.48</v>
      </c>
    </row>
    <row r="172" spans="1:10" s="23" customFormat="1" ht="14.65" thickTop="1" x14ac:dyDescent="0.45">
      <c r="A172" s="16"/>
      <c r="B172" s="67"/>
      <c r="C172" s="13"/>
      <c r="D172" s="7"/>
      <c r="E172" s="7"/>
      <c r="F172" s="13"/>
      <c r="G172" s="7"/>
      <c r="H172" s="7"/>
      <c r="I172" s="1"/>
      <c r="J172" s="9"/>
    </row>
    <row r="173" spans="1:10" s="23" customFormat="1" x14ac:dyDescent="0.45">
      <c r="A173" s="40" t="s">
        <v>1264</v>
      </c>
      <c r="B173" s="62"/>
      <c r="C173" s="41"/>
      <c r="D173" s="42"/>
      <c r="E173" s="42"/>
      <c r="F173" s="41"/>
      <c r="G173" s="42"/>
      <c r="H173" s="42"/>
      <c r="I173" s="43"/>
      <c r="J173" s="44"/>
    </row>
    <row r="174" spans="1:10" s="23" customFormat="1" x14ac:dyDescent="0.45">
      <c r="A174" s="45" t="s">
        <v>1889</v>
      </c>
      <c r="B174" s="63"/>
      <c r="C174" s="4"/>
      <c r="D174" s="2"/>
      <c r="E174" s="2"/>
      <c r="F174" s="4"/>
      <c r="G174" s="2"/>
      <c r="H174" s="2"/>
      <c r="I174" s="6"/>
      <c r="J174" s="3"/>
    </row>
    <row r="175" spans="1:10" s="23" customFormat="1" x14ac:dyDescent="0.45">
      <c r="A175" s="47" t="s">
        <v>1219</v>
      </c>
      <c r="B175" s="64" t="s">
        <v>1595</v>
      </c>
      <c r="C175" s="13">
        <v>7181565</v>
      </c>
      <c r="D175" s="14">
        <v>1</v>
      </c>
      <c r="E175" s="14">
        <v>6528695.4500000002</v>
      </c>
      <c r="F175" s="13">
        <v>8044743.2999999998</v>
      </c>
      <c r="G175" s="14">
        <v>1</v>
      </c>
      <c r="H175" s="14">
        <v>7313403</v>
      </c>
      <c r="I175" s="1">
        <v>863178.3</v>
      </c>
      <c r="J175" s="9">
        <v>784707.55</v>
      </c>
    </row>
    <row r="176" spans="1:10" s="23" customFormat="1" x14ac:dyDescent="0.45">
      <c r="A176" s="47" t="s">
        <v>288</v>
      </c>
      <c r="B176" s="64" t="s">
        <v>1595</v>
      </c>
      <c r="C176" s="13">
        <v>22.5</v>
      </c>
      <c r="D176" s="14">
        <v>0</v>
      </c>
      <c r="E176" s="14">
        <v>0</v>
      </c>
      <c r="F176" s="13">
        <v>26</v>
      </c>
      <c r="G176" s="14">
        <v>0</v>
      </c>
      <c r="H176" s="14">
        <v>0</v>
      </c>
      <c r="I176" s="1">
        <v>3.5</v>
      </c>
      <c r="J176" s="9">
        <v>0</v>
      </c>
    </row>
    <row r="177" spans="1:10" s="23" customFormat="1" x14ac:dyDescent="0.45">
      <c r="A177" s="47" t="s">
        <v>577</v>
      </c>
      <c r="B177" s="64" t="s">
        <v>1595</v>
      </c>
      <c r="C177" s="13">
        <v>44.5</v>
      </c>
      <c r="D177" s="14">
        <v>0</v>
      </c>
      <c r="E177" s="14">
        <v>0</v>
      </c>
      <c r="F177" s="13">
        <v>51.5</v>
      </c>
      <c r="G177" s="14">
        <v>0</v>
      </c>
      <c r="H177" s="14">
        <v>0</v>
      </c>
      <c r="I177" s="1">
        <v>7</v>
      </c>
      <c r="J177" s="9">
        <v>0</v>
      </c>
    </row>
    <row r="178" spans="1:10" s="23" customFormat="1" x14ac:dyDescent="0.45">
      <c r="A178" s="47" t="s">
        <v>10</v>
      </c>
      <c r="B178" s="64" t="s">
        <v>1595</v>
      </c>
      <c r="C178" s="13">
        <v>58.5</v>
      </c>
      <c r="D178" s="14">
        <v>0</v>
      </c>
      <c r="E178" s="14">
        <v>0</v>
      </c>
      <c r="F178" s="13">
        <v>68</v>
      </c>
      <c r="G178" s="14">
        <v>0</v>
      </c>
      <c r="H178" s="14">
        <v>0</v>
      </c>
      <c r="I178" s="1">
        <v>9.5</v>
      </c>
      <c r="J178" s="9">
        <v>0</v>
      </c>
    </row>
    <row r="179" spans="1:10" s="23" customFormat="1" x14ac:dyDescent="0.45">
      <c r="A179" s="47" t="s">
        <v>2198</v>
      </c>
      <c r="B179" s="64" t="s">
        <v>1595</v>
      </c>
      <c r="C179" s="13">
        <v>58.5</v>
      </c>
      <c r="D179" s="14">
        <v>0</v>
      </c>
      <c r="E179" s="14">
        <v>0</v>
      </c>
      <c r="F179" s="13">
        <v>68</v>
      </c>
      <c r="G179" s="14">
        <v>0</v>
      </c>
      <c r="H179" s="14">
        <v>0</v>
      </c>
      <c r="I179" s="1">
        <v>9.5</v>
      </c>
      <c r="J179" s="9">
        <v>0</v>
      </c>
    </row>
    <row r="180" spans="1:10" s="23" customFormat="1" x14ac:dyDescent="0.45">
      <c r="A180" s="47" t="s">
        <v>913</v>
      </c>
      <c r="B180" s="64" t="s">
        <v>1595</v>
      </c>
      <c r="C180" s="13">
        <v>117.5</v>
      </c>
      <c r="D180" s="14">
        <v>0</v>
      </c>
      <c r="E180" s="14">
        <v>0</v>
      </c>
      <c r="F180" s="13">
        <v>136</v>
      </c>
      <c r="G180" s="14">
        <v>0</v>
      </c>
      <c r="H180" s="14">
        <v>0</v>
      </c>
      <c r="I180" s="1">
        <v>18.5</v>
      </c>
      <c r="J180" s="9">
        <v>0</v>
      </c>
    </row>
    <row r="181" spans="1:10" s="23" customFormat="1" x14ac:dyDescent="0.45">
      <c r="A181" s="47" t="s">
        <v>2167</v>
      </c>
      <c r="B181" s="64" t="s">
        <v>1595</v>
      </c>
      <c r="C181" s="13">
        <v>10</v>
      </c>
      <c r="D181" s="14">
        <v>0</v>
      </c>
      <c r="E181" s="14">
        <v>0</v>
      </c>
      <c r="F181" s="13">
        <v>10</v>
      </c>
      <c r="G181" s="14">
        <v>0</v>
      </c>
      <c r="H181" s="14">
        <v>0</v>
      </c>
      <c r="I181" s="1">
        <v>0</v>
      </c>
      <c r="J181" s="9">
        <v>0</v>
      </c>
    </row>
    <row r="182" spans="1:10" s="23" customFormat="1" x14ac:dyDescent="0.45">
      <c r="A182" s="47" t="s">
        <v>1299</v>
      </c>
      <c r="B182" s="64" t="s">
        <v>1595</v>
      </c>
      <c r="C182" s="13">
        <v>11</v>
      </c>
      <c r="D182" s="14">
        <v>0</v>
      </c>
      <c r="E182" s="14">
        <v>0</v>
      </c>
      <c r="F182" s="13">
        <v>11</v>
      </c>
      <c r="G182" s="14">
        <v>0</v>
      </c>
      <c r="H182" s="14">
        <v>0</v>
      </c>
      <c r="I182" s="1">
        <v>0</v>
      </c>
      <c r="J182" s="9">
        <v>0</v>
      </c>
    </row>
    <row r="183" spans="1:10" s="23" customFormat="1" x14ac:dyDescent="0.45">
      <c r="A183" s="47" t="s">
        <v>1445</v>
      </c>
      <c r="B183" s="64" t="s">
        <v>1595</v>
      </c>
      <c r="C183" s="13">
        <v>34</v>
      </c>
      <c r="D183" s="14">
        <v>0</v>
      </c>
      <c r="E183" s="14">
        <v>0</v>
      </c>
      <c r="F183" s="13">
        <v>34</v>
      </c>
      <c r="G183" s="14">
        <v>0</v>
      </c>
      <c r="H183" s="14">
        <v>0</v>
      </c>
      <c r="I183" s="1">
        <v>0</v>
      </c>
      <c r="J183" s="9">
        <v>0</v>
      </c>
    </row>
    <row r="184" spans="1:10" s="23" customFormat="1" x14ac:dyDescent="0.45">
      <c r="A184" s="47" t="s">
        <v>1109</v>
      </c>
      <c r="B184" s="64" t="s">
        <v>1595</v>
      </c>
      <c r="C184" s="13">
        <v>121.4</v>
      </c>
      <c r="D184" s="14">
        <v>0</v>
      </c>
      <c r="E184" s="14">
        <v>0</v>
      </c>
      <c r="F184" s="13">
        <v>141.4</v>
      </c>
      <c r="G184" s="14">
        <v>0</v>
      </c>
      <c r="H184" s="14">
        <v>0</v>
      </c>
      <c r="I184" s="1">
        <v>20</v>
      </c>
      <c r="J184" s="9">
        <v>0</v>
      </c>
    </row>
    <row r="185" spans="1:10" s="23" customFormat="1" x14ac:dyDescent="0.45">
      <c r="A185" s="47" t="s">
        <v>600</v>
      </c>
      <c r="B185" s="64" t="s">
        <v>1595</v>
      </c>
      <c r="C185" s="13">
        <v>50.5</v>
      </c>
      <c r="D185" s="14">
        <v>0</v>
      </c>
      <c r="E185" s="14">
        <v>0</v>
      </c>
      <c r="F185" s="13">
        <v>58.7</v>
      </c>
      <c r="G185" s="14">
        <v>0</v>
      </c>
      <c r="H185" s="14">
        <v>0</v>
      </c>
      <c r="I185" s="1">
        <v>8.1999999999999993</v>
      </c>
      <c r="J185" s="9">
        <v>0</v>
      </c>
    </row>
    <row r="186" spans="1:10" s="23" customFormat="1" x14ac:dyDescent="0.45">
      <c r="A186" s="47" t="s">
        <v>785</v>
      </c>
      <c r="B186" s="64" t="s">
        <v>1595</v>
      </c>
      <c r="C186" s="13">
        <v>149</v>
      </c>
      <c r="D186" s="14">
        <v>0</v>
      </c>
      <c r="E186" s="14">
        <v>0</v>
      </c>
      <c r="F186" s="13">
        <v>173.3</v>
      </c>
      <c r="G186" s="14">
        <v>0</v>
      </c>
      <c r="H186" s="14">
        <v>0</v>
      </c>
      <c r="I186" s="1">
        <v>24.3</v>
      </c>
      <c r="J186" s="9">
        <v>0</v>
      </c>
    </row>
    <row r="187" spans="1:10" s="23" customFormat="1" x14ac:dyDescent="0.45">
      <c r="A187" s="47" t="s">
        <v>1612</v>
      </c>
      <c r="B187" s="64" t="s">
        <v>1595</v>
      </c>
      <c r="C187" s="13">
        <v>198.4</v>
      </c>
      <c r="D187" s="14">
        <v>0</v>
      </c>
      <c r="E187" s="14">
        <v>0</v>
      </c>
      <c r="F187" s="13">
        <v>226.2</v>
      </c>
      <c r="G187" s="14">
        <v>0</v>
      </c>
      <c r="H187" s="14">
        <v>0</v>
      </c>
      <c r="I187" s="1">
        <v>27.8</v>
      </c>
      <c r="J187" s="9">
        <v>0</v>
      </c>
    </row>
    <row r="188" spans="1:10" s="23" customFormat="1" x14ac:dyDescent="0.45">
      <c r="A188" s="47" t="s">
        <v>1470</v>
      </c>
      <c r="B188" s="64" t="s">
        <v>1595</v>
      </c>
      <c r="C188" s="13">
        <v>198.4</v>
      </c>
      <c r="D188" s="14">
        <v>0</v>
      </c>
      <c r="E188" s="14">
        <v>0</v>
      </c>
      <c r="F188" s="13">
        <v>226.2</v>
      </c>
      <c r="G188" s="14">
        <v>0</v>
      </c>
      <c r="H188" s="14">
        <v>0</v>
      </c>
      <c r="I188" s="1">
        <v>27.8</v>
      </c>
      <c r="J188" s="9">
        <v>0</v>
      </c>
    </row>
    <row r="189" spans="1:10" s="23" customFormat="1" x14ac:dyDescent="0.45">
      <c r="A189" s="47" t="s">
        <v>144</v>
      </c>
      <c r="B189" s="64" t="s">
        <v>1595</v>
      </c>
      <c r="C189" s="13">
        <v>198.4</v>
      </c>
      <c r="D189" s="14">
        <v>0</v>
      </c>
      <c r="E189" s="14">
        <v>0</v>
      </c>
      <c r="F189" s="13">
        <v>226.2</v>
      </c>
      <c r="G189" s="14">
        <v>0</v>
      </c>
      <c r="H189" s="14">
        <v>0</v>
      </c>
      <c r="I189" s="1">
        <v>27.8</v>
      </c>
      <c r="J189" s="9">
        <v>0</v>
      </c>
    </row>
    <row r="190" spans="1:10" s="23" customFormat="1" x14ac:dyDescent="0.45">
      <c r="A190" s="47" t="s">
        <v>1113</v>
      </c>
      <c r="B190" s="64" t="s">
        <v>1595</v>
      </c>
      <c r="C190" s="13">
        <v>149</v>
      </c>
      <c r="D190" s="14">
        <v>0</v>
      </c>
      <c r="E190" s="14">
        <v>0</v>
      </c>
      <c r="F190" s="13">
        <v>173.3</v>
      </c>
      <c r="G190" s="14">
        <v>0</v>
      </c>
      <c r="H190" s="14">
        <v>0</v>
      </c>
      <c r="I190" s="1">
        <v>24.3</v>
      </c>
      <c r="J190" s="9">
        <v>0</v>
      </c>
    </row>
    <row r="191" spans="1:10" s="23" customFormat="1" x14ac:dyDescent="0.45">
      <c r="A191" s="47" t="s">
        <v>332</v>
      </c>
      <c r="B191" s="64" t="s">
        <v>1595</v>
      </c>
      <c r="C191" s="13">
        <v>73.5</v>
      </c>
      <c r="D191" s="14">
        <v>0</v>
      </c>
      <c r="E191" s="14">
        <v>0</v>
      </c>
      <c r="F191" s="13">
        <v>94.5</v>
      </c>
      <c r="G191" s="14">
        <v>0</v>
      </c>
      <c r="H191" s="14">
        <v>0</v>
      </c>
      <c r="I191" s="1">
        <v>21</v>
      </c>
      <c r="J191" s="9">
        <v>0</v>
      </c>
    </row>
    <row r="192" spans="1:10" s="23" customFormat="1" x14ac:dyDescent="0.45">
      <c r="A192" s="47" t="s">
        <v>998</v>
      </c>
      <c r="B192" s="64" t="s">
        <v>1595</v>
      </c>
      <c r="C192" s="13">
        <v>135.19999999999999</v>
      </c>
      <c r="D192" s="14">
        <v>0</v>
      </c>
      <c r="E192" s="14">
        <v>0</v>
      </c>
      <c r="F192" s="13">
        <v>157.19999999999999</v>
      </c>
      <c r="G192" s="14">
        <v>0</v>
      </c>
      <c r="H192" s="14">
        <v>0</v>
      </c>
      <c r="I192" s="1">
        <v>22</v>
      </c>
      <c r="J192" s="9">
        <v>0</v>
      </c>
    </row>
    <row r="193" spans="1:10" s="23" customFormat="1" x14ac:dyDescent="0.45">
      <c r="A193" s="47" t="s">
        <v>487</v>
      </c>
      <c r="B193" s="64" t="s">
        <v>1595</v>
      </c>
      <c r="C193" s="13">
        <v>126.3</v>
      </c>
      <c r="D193" s="14">
        <v>0</v>
      </c>
      <c r="E193" s="14">
        <v>0</v>
      </c>
      <c r="F193" s="13">
        <v>146.9</v>
      </c>
      <c r="G193" s="14">
        <v>0</v>
      </c>
      <c r="H193" s="14">
        <v>0</v>
      </c>
      <c r="I193" s="1">
        <v>20.6</v>
      </c>
      <c r="J193" s="9">
        <v>0</v>
      </c>
    </row>
    <row r="194" spans="1:10" s="23" customFormat="1" x14ac:dyDescent="0.45">
      <c r="A194" s="47" t="s">
        <v>47</v>
      </c>
      <c r="B194" s="64" t="s">
        <v>1595</v>
      </c>
      <c r="C194" s="13">
        <v>24</v>
      </c>
      <c r="D194" s="14">
        <v>0</v>
      </c>
      <c r="E194" s="14">
        <v>0</v>
      </c>
      <c r="F194" s="13">
        <v>25</v>
      </c>
      <c r="G194" s="14">
        <v>0</v>
      </c>
      <c r="H194" s="14">
        <v>0</v>
      </c>
      <c r="I194" s="1">
        <v>1</v>
      </c>
      <c r="J194" s="9">
        <v>0</v>
      </c>
    </row>
    <row r="195" spans="1:10" s="23" customFormat="1" x14ac:dyDescent="0.45">
      <c r="A195" s="47" t="s">
        <v>847</v>
      </c>
      <c r="B195" s="64" t="s">
        <v>1595</v>
      </c>
      <c r="C195" s="13">
        <v>58.5</v>
      </c>
      <c r="D195" s="14">
        <v>0</v>
      </c>
      <c r="E195" s="14">
        <v>0</v>
      </c>
      <c r="F195" s="13">
        <v>68</v>
      </c>
      <c r="G195" s="14">
        <v>0</v>
      </c>
      <c r="H195" s="14">
        <v>0</v>
      </c>
      <c r="I195" s="1">
        <v>9.5</v>
      </c>
      <c r="J195" s="9">
        <v>0</v>
      </c>
    </row>
    <row r="196" spans="1:10" s="23" customFormat="1" x14ac:dyDescent="0.45">
      <c r="A196" s="47" t="s">
        <v>605</v>
      </c>
      <c r="B196" s="64" t="s">
        <v>1595</v>
      </c>
      <c r="C196" s="13">
        <v>88</v>
      </c>
      <c r="D196" s="14">
        <v>0</v>
      </c>
      <c r="E196" s="14">
        <v>0</v>
      </c>
      <c r="F196" s="13">
        <v>102</v>
      </c>
      <c r="G196" s="14">
        <v>0</v>
      </c>
      <c r="H196" s="14">
        <v>0</v>
      </c>
      <c r="I196" s="1">
        <v>14</v>
      </c>
      <c r="J196" s="9">
        <v>0</v>
      </c>
    </row>
    <row r="197" spans="1:10" s="23" customFormat="1" x14ac:dyDescent="0.45">
      <c r="A197" s="47" t="s">
        <v>1589</v>
      </c>
      <c r="B197" s="64" t="s">
        <v>1595</v>
      </c>
      <c r="C197" s="13">
        <v>117.5</v>
      </c>
      <c r="D197" s="14">
        <v>0</v>
      </c>
      <c r="E197" s="14">
        <v>0</v>
      </c>
      <c r="F197" s="13">
        <v>136</v>
      </c>
      <c r="G197" s="14">
        <v>0</v>
      </c>
      <c r="H197" s="14">
        <v>0</v>
      </c>
      <c r="I197" s="1">
        <v>18.5</v>
      </c>
      <c r="J197" s="9">
        <v>0</v>
      </c>
    </row>
    <row r="198" spans="1:10" s="23" customFormat="1" x14ac:dyDescent="0.45">
      <c r="A198" s="47" t="s">
        <v>1339</v>
      </c>
      <c r="B198" s="64" t="s">
        <v>1595</v>
      </c>
      <c r="C198" s="13">
        <v>176</v>
      </c>
      <c r="D198" s="14">
        <v>0</v>
      </c>
      <c r="E198" s="14">
        <v>0</v>
      </c>
      <c r="F198" s="13">
        <v>204</v>
      </c>
      <c r="G198" s="14">
        <v>0</v>
      </c>
      <c r="H198" s="14">
        <v>0</v>
      </c>
      <c r="I198" s="1">
        <v>28</v>
      </c>
      <c r="J198" s="9">
        <v>0</v>
      </c>
    </row>
    <row r="199" spans="1:10" s="23" customFormat="1" x14ac:dyDescent="0.45">
      <c r="A199" s="47" t="s">
        <v>2282</v>
      </c>
      <c r="B199" s="64" t="s">
        <v>1595</v>
      </c>
      <c r="C199" s="13">
        <v>235</v>
      </c>
      <c r="D199" s="14">
        <v>0</v>
      </c>
      <c r="E199" s="14">
        <v>0</v>
      </c>
      <c r="F199" s="13">
        <v>272</v>
      </c>
      <c r="G199" s="14">
        <v>0</v>
      </c>
      <c r="H199" s="14">
        <v>0</v>
      </c>
      <c r="I199" s="1">
        <v>37</v>
      </c>
      <c r="J199" s="9">
        <v>0</v>
      </c>
    </row>
    <row r="200" spans="1:10" s="23" customFormat="1" x14ac:dyDescent="0.45">
      <c r="A200" s="69" t="s">
        <v>67</v>
      </c>
      <c r="B200" s="65"/>
      <c r="C200" s="49">
        <f>SUM($C$175:$C$199)</f>
        <v>7184020.6000000015</v>
      </c>
      <c r="D200" s="50">
        <f>SUM($D$175:$D$199)</f>
        <v>1</v>
      </c>
      <c r="E200" s="50">
        <f>SUM($E$175:$E$199)</f>
        <v>6528695.4500000002</v>
      </c>
      <c r="F200" s="49">
        <f>SUM($F$175:$F$199)</f>
        <v>8047578.7000000011</v>
      </c>
      <c r="G200" s="50">
        <f>SUM($G$175:$G$199)</f>
        <v>1</v>
      </c>
      <c r="H200" s="50">
        <f>SUM($H$175:$H$199)</f>
        <v>7313403</v>
      </c>
      <c r="I200" s="51">
        <f>SUM($I$175:$I$199)</f>
        <v>863558.10000000021</v>
      </c>
      <c r="J200" s="52">
        <f>SUM($J$175:$J$199)</f>
        <v>784707.55</v>
      </c>
    </row>
    <row r="201" spans="1:10" s="23" customFormat="1" ht="14.65" thickBot="1" x14ac:dyDescent="0.5">
      <c r="A201" s="53" t="s">
        <v>1381</v>
      </c>
      <c r="B201" s="66"/>
      <c r="C201" s="55">
        <f>$C$200</f>
        <v>7184020.6000000015</v>
      </c>
      <c r="D201" s="56">
        <f>$D$200</f>
        <v>1</v>
      </c>
      <c r="E201" s="56">
        <f>$E$200</f>
        <v>6528695.4500000002</v>
      </c>
      <c r="F201" s="55">
        <f>$F$200</f>
        <v>8047578.7000000011</v>
      </c>
      <c r="G201" s="56">
        <f>$G$200</f>
        <v>1</v>
      </c>
      <c r="H201" s="56">
        <f>$H$200</f>
        <v>7313403</v>
      </c>
      <c r="I201" s="57">
        <f>$I$200</f>
        <v>863558.10000000021</v>
      </c>
      <c r="J201" s="58">
        <f>$J$200</f>
        <v>784707.55</v>
      </c>
    </row>
    <row r="202" spans="1:10" s="23" customFormat="1" ht="14.65" thickTop="1" x14ac:dyDescent="0.45">
      <c r="A202" s="16"/>
      <c r="B202" s="67"/>
      <c r="C202" s="13"/>
      <c r="D202" s="7"/>
      <c r="E202" s="7"/>
      <c r="F202" s="13"/>
      <c r="G202" s="7"/>
      <c r="H202" s="7"/>
      <c r="I202" s="1"/>
      <c r="J202" s="9"/>
    </row>
    <row r="203" spans="1:10" s="23" customFormat="1" x14ac:dyDescent="0.45">
      <c r="A203" s="40" t="s">
        <v>1067</v>
      </c>
      <c r="B203" s="62"/>
      <c r="C203" s="41"/>
      <c r="D203" s="42"/>
      <c r="E203" s="42"/>
      <c r="F203" s="41"/>
      <c r="G203" s="42"/>
      <c r="H203" s="42"/>
      <c r="I203" s="43"/>
      <c r="J203" s="44"/>
    </row>
    <row r="204" spans="1:10" s="23" customFormat="1" x14ac:dyDescent="0.45">
      <c r="A204" s="15" t="s">
        <v>1800</v>
      </c>
      <c r="B204" s="63"/>
      <c r="C204" s="4"/>
      <c r="D204" s="2"/>
      <c r="E204" s="2"/>
      <c r="F204" s="4"/>
      <c r="G204" s="2"/>
      <c r="H204" s="2"/>
      <c r="I204" s="6"/>
      <c r="J204" s="3"/>
    </row>
    <row r="205" spans="1:10" s="23" customFormat="1" x14ac:dyDescent="0.45">
      <c r="A205" s="47" t="s">
        <v>1479</v>
      </c>
      <c r="B205" s="64" t="s">
        <v>1595</v>
      </c>
      <c r="C205" s="13">
        <v>253022</v>
      </c>
      <c r="D205" s="14">
        <v>1</v>
      </c>
      <c r="E205" s="14">
        <v>230020</v>
      </c>
      <c r="F205" s="13">
        <v>253022</v>
      </c>
      <c r="G205" s="14">
        <v>1</v>
      </c>
      <c r="H205" s="14">
        <v>230020</v>
      </c>
      <c r="I205" s="1">
        <v>0</v>
      </c>
      <c r="J205" s="9">
        <v>0</v>
      </c>
    </row>
    <row r="206" spans="1:10" s="23" customFormat="1" x14ac:dyDescent="0.45">
      <c r="A206" s="47" t="s">
        <v>2285</v>
      </c>
      <c r="B206" s="64" t="s">
        <v>1595</v>
      </c>
      <c r="C206" s="13">
        <v>351861.48</v>
      </c>
      <c r="D206" s="14">
        <v>1</v>
      </c>
      <c r="E206" s="14">
        <v>319874.07</v>
      </c>
      <c r="F206" s="13">
        <v>351865</v>
      </c>
      <c r="G206" s="14">
        <v>1</v>
      </c>
      <c r="H206" s="14">
        <v>319877.27</v>
      </c>
      <c r="I206" s="1">
        <v>3.52</v>
      </c>
      <c r="J206" s="9">
        <v>3.2</v>
      </c>
    </row>
    <row r="207" spans="1:10" s="23" customFormat="1" x14ac:dyDescent="0.45">
      <c r="A207" s="47" t="s">
        <v>340</v>
      </c>
      <c r="B207" s="64" t="s">
        <v>1595</v>
      </c>
      <c r="C207" s="13">
        <v>64</v>
      </c>
      <c r="D207" s="14">
        <v>1</v>
      </c>
      <c r="E207" s="14">
        <v>0</v>
      </c>
      <c r="F207" s="13">
        <v>64</v>
      </c>
      <c r="G207" s="14">
        <v>0</v>
      </c>
      <c r="H207" s="14">
        <v>0</v>
      </c>
      <c r="I207" s="1">
        <v>0</v>
      </c>
      <c r="J207" s="9">
        <v>0</v>
      </c>
    </row>
    <row r="208" spans="1:10" s="23" customFormat="1" x14ac:dyDescent="0.45">
      <c r="A208" s="47" t="s">
        <v>225</v>
      </c>
      <c r="B208" s="64" t="s">
        <v>1595</v>
      </c>
      <c r="C208" s="13">
        <v>384</v>
      </c>
      <c r="D208" s="14">
        <v>1</v>
      </c>
      <c r="E208" s="14">
        <v>0</v>
      </c>
      <c r="F208" s="13">
        <v>384</v>
      </c>
      <c r="G208" s="14">
        <v>0</v>
      </c>
      <c r="H208" s="14">
        <v>0</v>
      </c>
      <c r="I208" s="1">
        <v>0</v>
      </c>
      <c r="J208" s="9">
        <v>0</v>
      </c>
    </row>
    <row r="209" spans="1:10" s="23" customFormat="1" x14ac:dyDescent="0.45">
      <c r="A209" s="47" t="s">
        <v>1310</v>
      </c>
      <c r="B209" s="64" t="s">
        <v>1595</v>
      </c>
      <c r="C209" s="13">
        <v>95</v>
      </c>
      <c r="D209" s="14">
        <v>1</v>
      </c>
      <c r="E209" s="14">
        <v>0</v>
      </c>
      <c r="F209" s="13">
        <v>95</v>
      </c>
      <c r="G209" s="14">
        <v>0</v>
      </c>
      <c r="H209" s="14">
        <v>0</v>
      </c>
      <c r="I209" s="1">
        <v>0</v>
      </c>
      <c r="J209" s="9">
        <v>0</v>
      </c>
    </row>
    <row r="210" spans="1:10" s="23" customFormat="1" x14ac:dyDescent="0.45">
      <c r="A210" s="47" t="s">
        <v>871</v>
      </c>
      <c r="B210" s="64" t="s">
        <v>1595</v>
      </c>
      <c r="C210" s="13">
        <v>570</v>
      </c>
      <c r="D210" s="14">
        <v>1</v>
      </c>
      <c r="E210" s="14">
        <v>0</v>
      </c>
      <c r="F210" s="13">
        <v>570</v>
      </c>
      <c r="G210" s="14">
        <v>0</v>
      </c>
      <c r="H210" s="14">
        <v>0</v>
      </c>
      <c r="I210" s="1">
        <v>0</v>
      </c>
      <c r="J210" s="9">
        <v>0</v>
      </c>
    </row>
    <row r="211" spans="1:10" s="23" customFormat="1" x14ac:dyDescent="0.45">
      <c r="A211" s="47" t="s">
        <v>1719</v>
      </c>
      <c r="B211" s="64" t="s">
        <v>1595</v>
      </c>
      <c r="C211" s="13">
        <v>44</v>
      </c>
      <c r="D211" s="14">
        <v>1</v>
      </c>
      <c r="E211" s="14">
        <v>0</v>
      </c>
      <c r="F211" s="13">
        <v>44</v>
      </c>
      <c r="G211" s="14">
        <v>0</v>
      </c>
      <c r="H211" s="14">
        <v>0</v>
      </c>
      <c r="I211" s="1">
        <v>0</v>
      </c>
      <c r="J211" s="9">
        <v>0</v>
      </c>
    </row>
    <row r="212" spans="1:10" s="23" customFormat="1" x14ac:dyDescent="0.45">
      <c r="A212" s="47" t="s">
        <v>2226</v>
      </c>
      <c r="B212" s="64" t="s">
        <v>1595</v>
      </c>
      <c r="C212" s="13">
        <v>264</v>
      </c>
      <c r="D212" s="14">
        <v>1</v>
      </c>
      <c r="E212" s="14">
        <v>0</v>
      </c>
      <c r="F212" s="13">
        <v>264</v>
      </c>
      <c r="G212" s="14">
        <v>0</v>
      </c>
      <c r="H212" s="14">
        <v>0</v>
      </c>
      <c r="I212" s="1">
        <v>0</v>
      </c>
      <c r="J212" s="9">
        <v>0</v>
      </c>
    </row>
    <row r="213" spans="1:10" s="23" customFormat="1" x14ac:dyDescent="0.45">
      <c r="A213" s="47" t="s">
        <v>904</v>
      </c>
      <c r="B213" s="64" t="s">
        <v>1595</v>
      </c>
      <c r="C213" s="13">
        <v>61</v>
      </c>
      <c r="D213" s="14">
        <v>1</v>
      </c>
      <c r="E213" s="14">
        <v>0</v>
      </c>
      <c r="F213" s="13">
        <v>61</v>
      </c>
      <c r="G213" s="14">
        <v>0</v>
      </c>
      <c r="H213" s="14">
        <v>0</v>
      </c>
      <c r="I213" s="1">
        <v>0</v>
      </c>
      <c r="J213" s="9">
        <v>0</v>
      </c>
    </row>
    <row r="214" spans="1:10" s="23" customFormat="1" x14ac:dyDescent="0.45">
      <c r="A214" s="47" t="s">
        <v>1552</v>
      </c>
      <c r="B214" s="64" t="s">
        <v>1595</v>
      </c>
      <c r="C214" s="13">
        <v>366</v>
      </c>
      <c r="D214" s="14">
        <v>1</v>
      </c>
      <c r="E214" s="14">
        <v>0</v>
      </c>
      <c r="F214" s="13">
        <v>366</v>
      </c>
      <c r="G214" s="14">
        <v>0</v>
      </c>
      <c r="H214" s="14">
        <v>0</v>
      </c>
      <c r="I214" s="1">
        <v>0</v>
      </c>
      <c r="J214" s="9">
        <v>0</v>
      </c>
    </row>
    <row r="215" spans="1:10" s="23" customFormat="1" x14ac:dyDescent="0.45">
      <c r="A215" s="47" t="s">
        <v>2129</v>
      </c>
      <c r="B215" s="64" t="s">
        <v>1595</v>
      </c>
      <c r="C215" s="13">
        <v>45</v>
      </c>
      <c r="D215" s="14">
        <v>1</v>
      </c>
      <c r="E215" s="14">
        <v>0</v>
      </c>
      <c r="F215" s="13">
        <v>45</v>
      </c>
      <c r="G215" s="14">
        <v>0</v>
      </c>
      <c r="H215" s="14">
        <v>0</v>
      </c>
      <c r="I215" s="1">
        <v>0</v>
      </c>
      <c r="J215" s="9">
        <v>0</v>
      </c>
    </row>
    <row r="216" spans="1:10" s="23" customFormat="1" x14ac:dyDescent="0.45">
      <c r="A216" s="47" t="s">
        <v>828</v>
      </c>
      <c r="B216" s="64" t="s">
        <v>1595</v>
      </c>
      <c r="C216" s="13">
        <v>270</v>
      </c>
      <c r="D216" s="14">
        <v>1</v>
      </c>
      <c r="E216" s="14">
        <v>0</v>
      </c>
      <c r="F216" s="13">
        <v>270</v>
      </c>
      <c r="G216" s="14">
        <v>0</v>
      </c>
      <c r="H216" s="14">
        <v>0</v>
      </c>
      <c r="I216" s="1">
        <v>0</v>
      </c>
      <c r="J216" s="9">
        <v>0</v>
      </c>
    </row>
    <row r="217" spans="1:10" s="23" customFormat="1" x14ac:dyDescent="0.45">
      <c r="A217" s="47" t="s">
        <v>2268</v>
      </c>
      <c r="B217" s="64" t="s">
        <v>1595</v>
      </c>
      <c r="C217" s="13">
        <v>64</v>
      </c>
      <c r="D217" s="14">
        <v>1</v>
      </c>
      <c r="E217" s="14">
        <v>0</v>
      </c>
      <c r="F217" s="13">
        <v>64</v>
      </c>
      <c r="G217" s="14">
        <v>0</v>
      </c>
      <c r="H217" s="14">
        <v>0</v>
      </c>
      <c r="I217" s="1">
        <v>0</v>
      </c>
      <c r="J217" s="9">
        <v>0</v>
      </c>
    </row>
    <row r="218" spans="1:10" s="23" customFormat="1" x14ac:dyDescent="0.45">
      <c r="A218" s="47" t="s">
        <v>1129</v>
      </c>
      <c r="B218" s="64" t="s">
        <v>1595</v>
      </c>
      <c r="C218" s="13">
        <v>384</v>
      </c>
      <c r="D218" s="14">
        <v>1</v>
      </c>
      <c r="E218" s="14">
        <v>0</v>
      </c>
      <c r="F218" s="13">
        <v>384</v>
      </c>
      <c r="G218" s="14">
        <v>0</v>
      </c>
      <c r="H218" s="14">
        <v>0</v>
      </c>
      <c r="I218" s="1">
        <v>0</v>
      </c>
      <c r="J218" s="9">
        <v>0</v>
      </c>
    </row>
    <row r="219" spans="1:10" s="23" customFormat="1" x14ac:dyDescent="0.45">
      <c r="A219" s="47" t="s">
        <v>2178</v>
      </c>
      <c r="B219" s="64" t="s">
        <v>1595</v>
      </c>
      <c r="C219" s="13">
        <v>37</v>
      </c>
      <c r="D219" s="14">
        <v>1</v>
      </c>
      <c r="E219" s="14">
        <v>0</v>
      </c>
      <c r="F219" s="13">
        <v>37</v>
      </c>
      <c r="G219" s="14">
        <v>0</v>
      </c>
      <c r="H219" s="14">
        <v>0</v>
      </c>
      <c r="I219" s="1">
        <v>0</v>
      </c>
      <c r="J219" s="9">
        <v>0</v>
      </c>
    </row>
    <row r="220" spans="1:10" s="23" customFormat="1" x14ac:dyDescent="0.45">
      <c r="A220" s="47" t="s">
        <v>1283</v>
      </c>
      <c r="B220" s="64" t="s">
        <v>1595</v>
      </c>
      <c r="C220" s="13">
        <v>222</v>
      </c>
      <c r="D220" s="14">
        <v>1</v>
      </c>
      <c r="E220" s="14">
        <v>0</v>
      </c>
      <c r="F220" s="13">
        <v>222</v>
      </c>
      <c r="G220" s="14">
        <v>0</v>
      </c>
      <c r="H220" s="14">
        <v>0</v>
      </c>
      <c r="I220" s="1">
        <v>0</v>
      </c>
      <c r="J220" s="9">
        <v>0</v>
      </c>
    </row>
    <row r="221" spans="1:10" s="23" customFormat="1" x14ac:dyDescent="0.45">
      <c r="A221" s="47" t="s">
        <v>833</v>
      </c>
      <c r="B221" s="64" t="s">
        <v>1595</v>
      </c>
      <c r="C221" s="13">
        <v>54</v>
      </c>
      <c r="D221" s="14">
        <v>1</v>
      </c>
      <c r="E221" s="14">
        <v>0</v>
      </c>
      <c r="F221" s="13">
        <v>54</v>
      </c>
      <c r="G221" s="14">
        <v>0</v>
      </c>
      <c r="H221" s="14">
        <v>0</v>
      </c>
      <c r="I221" s="1">
        <v>0</v>
      </c>
      <c r="J221" s="9">
        <v>0</v>
      </c>
    </row>
    <row r="222" spans="1:10" s="23" customFormat="1" x14ac:dyDescent="0.45">
      <c r="A222" s="47" t="s">
        <v>46</v>
      </c>
      <c r="B222" s="64" t="s">
        <v>1595</v>
      </c>
      <c r="C222" s="13">
        <v>324</v>
      </c>
      <c r="D222" s="14">
        <v>1</v>
      </c>
      <c r="E222" s="14">
        <v>0</v>
      </c>
      <c r="F222" s="13">
        <v>324</v>
      </c>
      <c r="G222" s="14">
        <v>0</v>
      </c>
      <c r="H222" s="14">
        <v>0</v>
      </c>
      <c r="I222" s="1">
        <v>0</v>
      </c>
      <c r="J222" s="9">
        <v>0</v>
      </c>
    </row>
    <row r="223" spans="1:10" s="23" customFormat="1" x14ac:dyDescent="0.45">
      <c r="A223" s="47" t="s">
        <v>2283</v>
      </c>
      <c r="B223" s="64" t="s">
        <v>1595</v>
      </c>
      <c r="C223" s="13">
        <v>2932</v>
      </c>
      <c r="D223" s="14">
        <v>1</v>
      </c>
      <c r="E223" s="14">
        <v>0</v>
      </c>
      <c r="F223" s="13">
        <v>3020</v>
      </c>
      <c r="G223" s="14">
        <v>0</v>
      </c>
      <c r="H223" s="14">
        <v>0</v>
      </c>
      <c r="I223" s="1">
        <v>88</v>
      </c>
      <c r="J223" s="9">
        <v>0</v>
      </c>
    </row>
    <row r="224" spans="1:10" s="23" customFormat="1" x14ac:dyDescent="0.45">
      <c r="A224" s="47" t="s">
        <v>1581</v>
      </c>
      <c r="B224" s="64" t="s">
        <v>1595</v>
      </c>
      <c r="C224" s="13">
        <v>3393</v>
      </c>
      <c r="D224" s="14">
        <v>1</v>
      </c>
      <c r="E224" s="14">
        <v>0</v>
      </c>
      <c r="F224" s="13">
        <v>3495</v>
      </c>
      <c r="G224" s="14">
        <v>0</v>
      </c>
      <c r="H224" s="14">
        <v>0</v>
      </c>
      <c r="I224" s="1">
        <v>102</v>
      </c>
      <c r="J224" s="9">
        <v>0</v>
      </c>
    </row>
    <row r="225" spans="1:10" s="23" customFormat="1" x14ac:dyDescent="0.45">
      <c r="A225" s="47" t="s">
        <v>1331</v>
      </c>
      <c r="B225" s="64" t="s">
        <v>1595</v>
      </c>
      <c r="C225" s="13">
        <v>2190</v>
      </c>
      <c r="D225" s="14">
        <v>1</v>
      </c>
      <c r="E225" s="14">
        <v>0</v>
      </c>
      <c r="F225" s="13">
        <v>2256</v>
      </c>
      <c r="G225" s="14">
        <v>0</v>
      </c>
      <c r="H225" s="14">
        <v>0</v>
      </c>
      <c r="I225" s="1">
        <v>66</v>
      </c>
      <c r="J225" s="9">
        <v>0</v>
      </c>
    </row>
    <row r="226" spans="1:10" s="23" customFormat="1" x14ac:dyDescent="0.45">
      <c r="A226" s="47" t="s">
        <v>1699</v>
      </c>
      <c r="B226" s="64" t="s">
        <v>1595</v>
      </c>
      <c r="C226" s="13">
        <v>0</v>
      </c>
      <c r="D226" s="14">
        <v>22</v>
      </c>
      <c r="E226" s="14">
        <v>-1</v>
      </c>
      <c r="F226" s="13">
        <v>22</v>
      </c>
      <c r="G226" s="14">
        <v>0</v>
      </c>
      <c r="H226" s="14">
        <v>0</v>
      </c>
      <c r="I226" s="1">
        <v>22</v>
      </c>
      <c r="J226" s="9">
        <v>1</v>
      </c>
    </row>
    <row r="227" spans="1:10" s="23" customFormat="1" x14ac:dyDescent="0.45">
      <c r="A227" s="47" t="s">
        <v>268</v>
      </c>
      <c r="B227" s="64" t="s">
        <v>1595</v>
      </c>
      <c r="C227" s="13">
        <v>15</v>
      </c>
      <c r="D227" s="14">
        <v>1</v>
      </c>
      <c r="E227" s="14">
        <v>0</v>
      </c>
      <c r="F227" s="13">
        <v>15</v>
      </c>
      <c r="G227" s="14">
        <v>0</v>
      </c>
      <c r="H227" s="14">
        <v>0</v>
      </c>
      <c r="I227" s="1">
        <v>0</v>
      </c>
      <c r="J227" s="9">
        <v>0</v>
      </c>
    </row>
    <row r="228" spans="1:10" s="23" customFormat="1" x14ac:dyDescent="0.45">
      <c r="A228" s="47" t="s">
        <v>446</v>
      </c>
      <c r="B228" s="64" t="s">
        <v>1595</v>
      </c>
      <c r="C228" s="13">
        <v>110</v>
      </c>
      <c r="D228" s="14">
        <v>1</v>
      </c>
      <c r="E228" s="14">
        <v>0</v>
      </c>
      <c r="F228" s="13">
        <v>110</v>
      </c>
      <c r="G228" s="14">
        <v>0</v>
      </c>
      <c r="H228" s="14">
        <v>0</v>
      </c>
      <c r="I228" s="1">
        <v>0</v>
      </c>
      <c r="J228" s="9">
        <v>0</v>
      </c>
    </row>
    <row r="229" spans="1:10" s="23" customFormat="1" x14ac:dyDescent="0.45">
      <c r="A229" s="47" t="s">
        <v>1141</v>
      </c>
      <c r="B229" s="64" t="s">
        <v>1595</v>
      </c>
      <c r="C229" s="13">
        <v>660</v>
      </c>
      <c r="D229" s="14">
        <v>1</v>
      </c>
      <c r="E229" s="14">
        <v>0</v>
      </c>
      <c r="F229" s="13">
        <v>660</v>
      </c>
      <c r="G229" s="14">
        <v>0</v>
      </c>
      <c r="H229" s="14">
        <v>0</v>
      </c>
      <c r="I229" s="1">
        <v>0</v>
      </c>
      <c r="J229" s="9">
        <v>0</v>
      </c>
    </row>
    <row r="230" spans="1:10" s="23" customFormat="1" x14ac:dyDescent="0.45">
      <c r="A230" s="47" t="s">
        <v>1028</v>
      </c>
      <c r="B230" s="64" t="s">
        <v>1595</v>
      </c>
      <c r="C230" s="13">
        <v>138</v>
      </c>
      <c r="D230" s="14">
        <v>1</v>
      </c>
      <c r="E230" s="14">
        <v>0</v>
      </c>
      <c r="F230" s="13">
        <v>138</v>
      </c>
      <c r="G230" s="14">
        <v>0</v>
      </c>
      <c r="H230" s="14">
        <v>0</v>
      </c>
      <c r="I230" s="1">
        <v>0</v>
      </c>
      <c r="J230" s="9">
        <v>0</v>
      </c>
    </row>
    <row r="231" spans="1:10" s="23" customFormat="1" x14ac:dyDescent="0.45">
      <c r="A231" s="47" t="s">
        <v>1593</v>
      </c>
      <c r="B231" s="64" t="s">
        <v>1595</v>
      </c>
      <c r="C231" s="13">
        <v>828</v>
      </c>
      <c r="D231" s="14">
        <v>1</v>
      </c>
      <c r="E231" s="14">
        <v>0</v>
      </c>
      <c r="F231" s="13">
        <v>828</v>
      </c>
      <c r="G231" s="14">
        <v>0</v>
      </c>
      <c r="H231" s="14">
        <v>0</v>
      </c>
      <c r="I231" s="1">
        <v>0</v>
      </c>
      <c r="J231" s="9">
        <v>0</v>
      </c>
    </row>
    <row r="232" spans="1:10" s="23" customFormat="1" x14ac:dyDescent="0.45">
      <c r="A232" s="47" t="s">
        <v>792</v>
      </c>
      <c r="B232" s="64" t="s">
        <v>1595</v>
      </c>
      <c r="C232" s="13">
        <v>83</v>
      </c>
      <c r="D232" s="14">
        <v>1</v>
      </c>
      <c r="E232" s="14">
        <v>0</v>
      </c>
      <c r="F232" s="13">
        <v>83</v>
      </c>
      <c r="G232" s="14">
        <v>0</v>
      </c>
      <c r="H232" s="14">
        <v>0</v>
      </c>
      <c r="I232" s="1">
        <v>0</v>
      </c>
      <c r="J232" s="9">
        <v>0</v>
      </c>
    </row>
    <row r="233" spans="1:10" s="23" customFormat="1" x14ac:dyDescent="0.45">
      <c r="A233" s="47" t="s">
        <v>1761</v>
      </c>
      <c r="B233" s="64" t="s">
        <v>1595</v>
      </c>
      <c r="C233" s="13">
        <v>498</v>
      </c>
      <c r="D233" s="14">
        <v>1</v>
      </c>
      <c r="E233" s="14">
        <v>0</v>
      </c>
      <c r="F233" s="13">
        <v>498</v>
      </c>
      <c r="G233" s="14">
        <v>0</v>
      </c>
      <c r="H233" s="14">
        <v>0</v>
      </c>
      <c r="I233" s="1">
        <v>0</v>
      </c>
      <c r="J233" s="9">
        <v>0</v>
      </c>
    </row>
    <row r="234" spans="1:10" s="23" customFormat="1" x14ac:dyDescent="0.45">
      <c r="A234" s="47" t="s">
        <v>1029</v>
      </c>
      <c r="B234" s="64" t="s">
        <v>1595</v>
      </c>
      <c r="C234" s="13">
        <v>110</v>
      </c>
      <c r="D234" s="14">
        <v>1</v>
      </c>
      <c r="E234" s="14">
        <v>0</v>
      </c>
      <c r="F234" s="13">
        <v>110</v>
      </c>
      <c r="G234" s="14">
        <v>0</v>
      </c>
      <c r="H234" s="14">
        <v>0</v>
      </c>
      <c r="I234" s="1">
        <v>0</v>
      </c>
      <c r="J234" s="9">
        <v>0</v>
      </c>
    </row>
    <row r="235" spans="1:10" s="23" customFormat="1" x14ac:dyDescent="0.45">
      <c r="A235" s="47" t="s">
        <v>1177</v>
      </c>
      <c r="B235" s="64" t="s">
        <v>1595</v>
      </c>
      <c r="C235" s="13">
        <v>660</v>
      </c>
      <c r="D235" s="14">
        <v>1</v>
      </c>
      <c r="E235" s="14">
        <v>0</v>
      </c>
      <c r="F235" s="13">
        <v>660</v>
      </c>
      <c r="G235" s="14">
        <v>0</v>
      </c>
      <c r="H235" s="14">
        <v>0</v>
      </c>
      <c r="I235" s="1">
        <v>0</v>
      </c>
      <c r="J235" s="9">
        <v>0</v>
      </c>
    </row>
    <row r="236" spans="1:10" s="23" customFormat="1" x14ac:dyDescent="0.45">
      <c r="A236" s="47" t="s">
        <v>2035</v>
      </c>
      <c r="B236" s="64" t="s">
        <v>1595</v>
      </c>
      <c r="C236" s="13">
        <v>88</v>
      </c>
      <c r="D236" s="14">
        <v>1</v>
      </c>
      <c r="E236" s="14">
        <v>0</v>
      </c>
      <c r="F236" s="13">
        <v>88</v>
      </c>
      <c r="G236" s="14">
        <v>0</v>
      </c>
      <c r="H236" s="14">
        <v>0</v>
      </c>
      <c r="I236" s="1">
        <v>0</v>
      </c>
      <c r="J236" s="9">
        <v>0</v>
      </c>
    </row>
    <row r="237" spans="1:10" s="23" customFormat="1" x14ac:dyDescent="0.45">
      <c r="A237" s="47" t="s">
        <v>2227</v>
      </c>
      <c r="B237" s="64" t="s">
        <v>1595</v>
      </c>
      <c r="C237" s="13">
        <v>528</v>
      </c>
      <c r="D237" s="14">
        <v>1</v>
      </c>
      <c r="E237" s="14">
        <v>0</v>
      </c>
      <c r="F237" s="13">
        <v>528</v>
      </c>
      <c r="G237" s="14">
        <v>0</v>
      </c>
      <c r="H237" s="14">
        <v>0</v>
      </c>
      <c r="I237" s="1">
        <v>0</v>
      </c>
      <c r="J237" s="9">
        <v>0</v>
      </c>
    </row>
    <row r="238" spans="1:10" s="23" customFormat="1" x14ac:dyDescent="0.45">
      <c r="A238" s="47" t="s">
        <v>117</v>
      </c>
      <c r="B238" s="64" t="s">
        <v>1595</v>
      </c>
      <c r="C238" s="13">
        <v>116</v>
      </c>
      <c r="D238" s="14">
        <v>1</v>
      </c>
      <c r="E238" s="14">
        <v>0</v>
      </c>
      <c r="F238" s="13">
        <v>116</v>
      </c>
      <c r="G238" s="14">
        <v>0</v>
      </c>
      <c r="H238" s="14">
        <v>0</v>
      </c>
      <c r="I238" s="1">
        <v>0</v>
      </c>
      <c r="J238" s="9">
        <v>0</v>
      </c>
    </row>
    <row r="239" spans="1:10" s="23" customFormat="1" x14ac:dyDescent="0.45">
      <c r="A239" s="47" t="s">
        <v>988</v>
      </c>
      <c r="B239" s="64" t="s">
        <v>1595</v>
      </c>
      <c r="C239" s="13">
        <v>696</v>
      </c>
      <c r="D239" s="14">
        <v>1</v>
      </c>
      <c r="E239" s="14">
        <v>0</v>
      </c>
      <c r="F239" s="13">
        <v>696</v>
      </c>
      <c r="G239" s="14">
        <v>0</v>
      </c>
      <c r="H239" s="14">
        <v>0</v>
      </c>
      <c r="I239" s="1">
        <v>0</v>
      </c>
      <c r="J239" s="9">
        <v>0</v>
      </c>
    </row>
    <row r="240" spans="1:10" s="23" customFormat="1" x14ac:dyDescent="0.45">
      <c r="A240" s="47" t="s">
        <v>320</v>
      </c>
      <c r="B240" s="64" t="s">
        <v>1595</v>
      </c>
      <c r="C240" s="13">
        <v>66</v>
      </c>
      <c r="D240" s="14">
        <v>1</v>
      </c>
      <c r="E240" s="14">
        <v>0</v>
      </c>
      <c r="F240" s="13">
        <v>66</v>
      </c>
      <c r="G240" s="14">
        <v>0</v>
      </c>
      <c r="H240" s="14">
        <v>0</v>
      </c>
      <c r="I240" s="1">
        <v>0</v>
      </c>
      <c r="J240" s="9">
        <v>0</v>
      </c>
    </row>
    <row r="241" spans="1:10" s="23" customFormat="1" x14ac:dyDescent="0.45">
      <c r="A241" s="47" t="s">
        <v>755</v>
      </c>
      <c r="B241" s="64" t="s">
        <v>1595</v>
      </c>
      <c r="C241" s="13">
        <v>396</v>
      </c>
      <c r="D241" s="14">
        <v>1</v>
      </c>
      <c r="E241" s="14">
        <v>0</v>
      </c>
      <c r="F241" s="13">
        <v>396</v>
      </c>
      <c r="G241" s="14">
        <v>0</v>
      </c>
      <c r="H241" s="14">
        <v>0</v>
      </c>
      <c r="I241" s="1">
        <v>0</v>
      </c>
      <c r="J241" s="9">
        <v>0</v>
      </c>
    </row>
    <row r="242" spans="1:10" s="23" customFormat="1" x14ac:dyDescent="0.45">
      <c r="A242" s="47" t="s">
        <v>649</v>
      </c>
      <c r="B242" s="64" t="s">
        <v>1595</v>
      </c>
      <c r="C242" s="13">
        <v>88</v>
      </c>
      <c r="D242" s="14">
        <v>1</v>
      </c>
      <c r="E242" s="14">
        <v>0</v>
      </c>
      <c r="F242" s="13">
        <v>88</v>
      </c>
      <c r="G242" s="14">
        <v>0</v>
      </c>
      <c r="H242" s="14">
        <v>0</v>
      </c>
      <c r="I242" s="1">
        <v>0</v>
      </c>
      <c r="J242" s="9">
        <v>0</v>
      </c>
    </row>
    <row r="243" spans="1:10" s="23" customFormat="1" x14ac:dyDescent="0.45">
      <c r="A243" s="47" t="s">
        <v>1154</v>
      </c>
      <c r="B243" s="64" t="s">
        <v>1595</v>
      </c>
      <c r="C243" s="13">
        <v>528</v>
      </c>
      <c r="D243" s="14">
        <v>1</v>
      </c>
      <c r="E243" s="14">
        <v>0</v>
      </c>
      <c r="F243" s="13">
        <v>528</v>
      </c>
      <c r="G243" s="14">
        <v>0</v>
      </c>
      <c r="H243" s="14">
        <v>0</v>
      </c>
      <c r="I243" s="1">
        <v>0</v>
      </c>
      <c r="J243" s="9">
        <v>0</v>
      </c>
    </row>
    <row r="244" spans="1:10" s="23" customFormat="1" x14ac:dyDescent="0.45">
      <c r="A244" s="47" t="s">
        <v>2102</v>
      </c>
      <c r="B244" s="64" t="s">
        <v>1595</v>
      </c>
      <c r="C244" s="13">
        <v>154</v>
      </c>
      <c r="D244" s="14">
        <v>1</v>
      </c>
      <c r="E244" s="14">
        <v>0</v>
      </c>
      <c r="F244" s="13">
        <v>154</v>
      </c>
      <c r="G244" s="14">
        <v>0</v>
      </c>
      <c r="H244" s="14">
        <v>0</v>
      </c>
      <c r="I244" s="1">
        <v>0</v>
      </c>
      <c r="J244" s="9">
        <v>0</v>
      </c>
    </row>
    <row r="245" spans="1:10" s="23" customFormat="1" x14ac:dyDescent="0.45">
      <c r="A245" s="47" t="s">
        <v>2017</v>
      </c>
      <c r="B245" s="64" t="s">
        <v>1595</v>
      </c>
      <c r="C245" s="13">
        <v>1392</v>
      </c>
      <c r="D245" s="14">
        <v>1</v>
      </c>
      <c r="E245" s="14">
        <v>0</v>
      </c>
      <c r="F245" s="13">
        <v>924</v>
      </c>
      <c r="G245" s="14">
        <v>0</v>
      </c>
      <c r="H245" s="14">
        <v>0</v>
      </c>
      <c r="I245" s="1">
        <v>-468</v>
      </c>
      <c r="J245" s="9">
        <v>0</v>
      </c>
    </row>
    <row r="246" spans="1:10" s="23" customFormat="1" x14ac:dyDescent="0.45">
      <c r="A246" s="47" t="s">
        <v>179</v>
      </c>
      <c r="B246" s="64" t="s">
        <v>1595</v>
      </c>
      <c r="C246" s="13">
        <v>309</v>
      </c>
      <c r="D246" s="14">
        <v>1</v>
      </c>
      <c r="E246" s="14">
        <v>0</v>
      </c>
      <c r="F246" s="13">
        <v>198</v>
      </c>
      <c r="G246" s="14">
        <v>0</v>
      </c>
      <c r="H246" s="14">
        <v>0</v>
      </c>
      <c r="I246" s="1">
        <v>-111</v>
      </c>
      <c r="J246" s="9">
        <v>0</v>
      </c>
    </row>
    <row r="247" spans="1:10" s="23" customFormat="1" x14ac:dyDescent="0.45">
      <c r="A247" s="47" t="s">
        <v>2256</v>
      </c>
      <c r="B247" s="64" t="s">
        <v>1595</v>
      </c>
      <c r="C247" s="13">
        <v>1188</v>
      </c>
      <c r="D247" s="14">
        <v>1</v>
      </c>
      <c r="E247" s="14">
        <v>0</v>
      </c>
      <c r="F247" s="13">
        <v>1188</v>
      </c>
      <c r="G247" s="14">
        <v>0</v>
      </c>
      <c r="H247" s="14">
        <v>0</v>
      </c>
      <c r="I247" s="1">
        <v>0</v>
      </c>
      <c r="J247" s="9">
        <v>0</v>
      </c>
    </row>
    <row r="248" spans="1:10" s="23" customFormat="1" x14ac:dyDescent="0.45">
      <c r="A248" s="47" t="s">
        <v>905</v>
      </c>
      <c r="B248" s="64" t="s">
        <v>1595</v>
      </c>
      <c r="C248" s="13">
        <v>122</v>
      </c>
      <c r="D248" s="14">
        <v>1</v>
      </c>
      <c r="E248" s="14">
        <v>0</v>
      </c>
      <c r="F248" s="13">
        <v>122</v>
      </c>
      <c r="G248" s="14">
        <v>0</v>
      </c>
      <c r="H248" s="14">
        <v>0</v>
      </c>
      <c r="I248" s="1">
        <v>0</v>
      </c>
      <c r="J248" s="9">
        <v>0</v>
      </c>
    </row>
    <row r="249" spans="1:10" s="23" customFormat="1" x14ac:dyDescent="0.45">
      <c r="A249" s="47" t="s">
        <v>758</v>
      </c>
      <c r="B249" s="64" t="s">
        <v>1595</v>
      </c>
      <c r="C249" s="13">
        <v>732</v>
      </c>
      <c r="D249" s="14">
        <v>1</v>
      </c>
      <c r="E249" s="14">
        <v>0</v>
      </c>
      <c r="F249" s="13">
        <v>732</v>
      </c>
      <c r="G249" s="14">
        <v>0</v>
      </c>
      <c r="H249" s="14">
        <v>0</v>
      </c>
      <c r="I249" s="1">
        <v>0</v>
      </c>
      <c r="J249" s="9">
        <v>0</v>
      </c>
    </row>
    <row r="250" spans="1:10" s="23" customFormat="1" x14ac:dyDescent="0.45">
      <c r="A250" s="47" t="s">
        <v>532</v>
      </c>
      <c r="B250" s="64" t="s">
        <v>1595</v>
      </c>
      <c r="C250" s="13">
        <v>166</v>
      </c>
      <c r="D250" s="14">
        <v>1</v>
      </c>
      <c r="E250" s="14">
        <v>0</v>
      </c>
      <c r="F250" s="13">
        <v>166</v>
      </c>
      <c r="G250" s="14">
        <v>0</v>
      </c>
      <c r="H250" s="14">
        <v>0</v>
      </c>
      <c r="I250" s="1">
        <v>0</v>
      </c>
      <c r="J250" s="9">
        <v>0</v>
      </c>
    </row>
    <row r="251" spans="1:10" s="23" customFormat="1" x14ac:dyDescent="0.45">
      <c r="A251" s="47" t="s">
        <v>1666</v>
      </c>
      <c r="B251" s="64" t="s">
        <v>1595</v>
      </c>
      <c r="C251" s="13">
        <v>996</v>
      </c>
      <c r="D251" s="14">
        <v>1</v>
      </c>
      <c r="E251" s="14">
        <v>0</v>
      </c>
      <c r="F251" s="13">
        <v>996</v>
      </c>
      <c r="G251" s="14">
        <v>0</v>
      </c>
      <c r="H251" s="14">
        <v>0</v>
      </c>
      <c r="I251" s="1">
        <v>0</v>
      </c>
      <c r="J251" s="9">
        <v>0</v>
      </c>
    </row>
    <row r="252" spans="1:10" s="23" customFormat="1" x14ac:dyDescent="0.45">
      <c r="A252" s="47" t="s">
        <v>929</v>
      </c>
      <c r="B252" s="64" t="s">
        <v>1595</v>
      </c>
      <c r="C252" s="13">
        <v>232</v>
      </c>
      <c r="D252" s="14">
        <v>1</v>
      </c>
      <c r="E252" s="14">
        <v>0</v>
      </c>
      <c r="F252" s="13">
        <v>239</v>
      </c>
      <c r="G252" s="14">
        <v>0</v>
      </c>
      <c r="H252" s="14">
        <v>0</v>
      </c>
      <c r="I252" s="1">
        <v>7</v>
      </c>
      <c r="J252" s="9">
        <v>0</v>
      </c>
    </row>
    <row r="253" spans="1:10" s="23" customFormat="1" x14ac:dyDescent="0.45">
      <c r="A253" s="47" t="s">
        <v>2182</v>
      </c>
      <c r="B253" s="64" t="s">
        <v>1595</v>
      </c>
      <c r="C253" s="13">
        <v>1392</v>
      </c>
      <c r="D253" s="14">
        <v>1</v>
      </c>
      <c r="E253" s="14">
        <v>0</v>
      </c>
      <c r="F253" s="13">
        <v>1434</v>
      </c>
      <c r="G253" s="14">
        <v>0</v>
      </c>
      <c r="H253" s="14">
        <v>0</v>
      </c>
      <c r="I253" s="1">
        <v>42</v>
      </c>
      <c r="J253" s="9">
        <v>0</v>
      </c>
    </row>
    <row r="254" spans="1:10" s="23" customFormat="1" x14ac:dyDescent="0.45">
      <c r="A254" s="47" t="s">
        <v>794</v>
      </c>
      <c r="B254" s="64" t="s">
        <v>1595</v>
      </c>
      <c r="C254" s="13">
        <v>309</v>
      </c>
      <c r="D254" s="14">
        <v>1</v>
      </c>
      <c r="E254" s="14">
        <v>0</v>
      </c>
      <c r="F254" s="13">
        <v>318</v>
      </c>
      <c r="G254" s="14">
        <v>0</v>
      </c>
      <c r="H254" s="14">
        <v>0</v>
      </c>
      <c r="I254" s="1">
        <v>9</v>
      </c>
      <c r="J254" s="9">
        <v>0</v>
      </c>
    </row>
    <row r="255" spans="1:10" s="23" customFormat="1" x14ac:dyDescent="0.45">
      <c r="A255" s="47" t="s">
        <v>1413</v>
      </c>
      <c r="B255" s="64" t="s">
        <v>1595</v>
      </c>
      <c r="C255" s="13">
        <v>1854</v>
      </c>
      <c r="D255" s="14">
        <v>1</v>
      </c>
      <c r="E255" s="14">
        <v>0</v>
      </c>
      <c r="F255" s="13">
        <v>1910</v>
      </c>
      <c r="G255" s="14">
        <v>0</v>
      </c>
      <c r="H255" s="14">
        <v>0</v>
      </c>
      <c r="I255" s="1">
        <v>56</v>
      </c>
      <c r="J255" s="9">
        <v>0</v>
      </c>
    </row>
    <row r="256" spans="1:10" s="23" customFormat="1" x14ac:dyDescent="0.45">
      <c r="A256" s="47" t="s">
        <v>2095</v>
      </c>
      <c r="B256" s="64" t="s">
        <v>1595</v>
      </c>
      <c r="C256" s="13">
        <v>166</v>
      </c>
      <c r="D256" s="14">
        <v>1</v>
      </c>
      <c r="E256" s="14">
        <v>0</v>
      </c>
      <c r="F256" s="13">
        <v>171</v>
      </c>
      <c r="G256" s="14">
        <v>0</v>
      </c>
      <c r="H256" s="14">
        <v>0</v>
      </c>
      <c r="I256" s="1">
        <v>5</v>
      </c>
      <c r="J256" s="9">
        <v>0</v>
      </c>
    </row>
    <row r="257" spans="1:10" s="23" customFormat="1" x14ac:dyDescent="0.45">
      <c r="A257" s="47" t="s">
        <v>1391</v>
      </c>
      <c r="B257" s="64" t="s">
        <v>1595</v>
      </c>
      <c r="C257" s="13">
        <v>996</v>
      </c>
      <c r="D257" s="14">
        <v>1</v>
      </c>
      <c r="E257" s="14">
        <v>0</v>
      </c>
      <c r="F257" s="13">
        <v>1026</v>
      </c>
      <c r="G257" s="14">
        <v>0</v>
      </c>
      <c r="H257" s="14">
        <v>0</v>
      </c>
      <c r="I257" s="1">
        <v>30</v>
      </c>
      <c r="J257" s="9">
        <v>0</v>
      </c>
    </row>
    <row r="258" spans="1:10" s="23" customFormat="1" x14ac:dyDescent="0.45">
      <c r="A258" s="47" t="s">
        <v>131</v>
      </c>
      <c r="B258" s="64" t="s">
        <v>1595</v>
      </c>
      <c r="C258" s="13">
        <v>221</v>
      </c>
      <c r="D258" s="14">
        <v>1</v>
      </c>
      <c r="E258" s="14">
        <v>0</v>
      </c>
      <c r="F258" s="13">
        <v>228</v>
      </c>
      <c r="G258" s="14">
        <v>0</v>
      </c>
      <c r="H258" s="14">
        <v>0</v>
      </c>
      <c r="I258" s="1">
        <v>7</v>
      </c>
      <c r="J258" s="9">
        <v>0</v>
      </c>
    </row>
    <row r="259" spans="1:10" s="23" customFormat="1" x14ac:dyDescent="0.45">
      <c r="A259" s="47" t="s">
        <v>2297</v>
      </c>
      <c r="B259" s="64" t="s">
        <v>1595</v>
      </c>
      <c r="C259" s="13">
        <v>1326</v>
      </c>
      <c r="D259" s="14">
        <v>1</v>
      </c>
      <c r="E259" s="14">
        <v>0</v>
      </c>
      <c r="F259" s="13">
        <v>1366</v>
      </c>
      <c r="G259" s="14">
        <v>0</v>
      </c>
      <c r="H259" s="14">
        <v>0</v>
      </c>
      <c r="I259" s="1">
        <v>40</v>
      </c>
      <c r="J259" s="9">
        <v>0</v>
      </c>
    </row>
    <row r="260" spans="1:10" s="23" customFormat="1" x14ac:dyDescent="0.45">
      <c r="A260" s="47" t="s">
        <v>310</v>
      </c>
      <c r="B260" s="64" t="s">
        <v>1595</v>
      </c>
      <c r="C260" s="13">
        <v>189</v>
      </c>
      <c r="D260" s="14">
        <v>1</v>
      </c>
      <c r="E260" s="14">
        <v>0</v>
      </c>
      <c r="F260" s="13">
        <v>195</v>
      </c>
      <c r="G260" s="14">
        <v>0</v>
      </c>
      <c r="H260" s="14">
        <v>0</v>
      </c>
      <c r="I260" s="1">
        <v>6</v>
      </c>
      <c r="J260" s="9">
        <v>0</v>
      </c>
    </row>
    <row r="261" spans="1:10" s="23" customFormat="1" x14ac:dyDescent="0.45">
      <c r="A261" s="47" t="s">
        <v>658</v>
      </c>
      <c r="B261" s="64" t="s">
        <v>1595</v>
      </c>
      <c r="C261" s="13">
        <v>1134</v>
      </c>
      <c r="D261" s="14">
        <v>1</v>
      </c>
      <c r="E261" s="14">
        <v>0</v>
      </c>
      <c r="F261" s="13">
        <v>1168</v>
      </c>
      <c r="G261" s="14">
        <v>0</v>
      </c>
      <c r="H261" s="14">
        <v>0</v>
      </c>
      <c r="I261" s="1">
        <v>34</v>
      </c>
      <c r="J261" s="9">
        <v>0</v>
      </c>
    </row>
    <row r="262" spans="1:10" s="23" customFormat="1" x14ac:dyDescent="0.45">
      <c r="A262" s="47" t="s">
        <v>721</v>
      </c>
      <c r="B262" s="64" t="s">
        <v>1595</v>
      </c>
      <c r="C262" s="13">
        <v>137</v>
      </c>
      <c r="D262" s="14">
        <v>1</v>
      </c>
      <c r="E262" s="14">
        <v>0</v>
      </c>
      <c r="F262" s="13">
        <v>141</v>
      </c>
      <c r="G262" s="14">
        <v>0</v>
      </c>
      <c r="H262" s="14">
        <v>0</v>
      </c>
      <c r="I262" s="1">
        <v>4</v>
      </c>
      <c r="J262" s="9">
        <v>0</v>
      </c>
    </row>
    <row r="263" spans="1:10" s="23" customFormat="1" x14ac:dyDescent="0.45">
      <c r="A263" s="47" t="s">
        <v>1727</v>
      </c>
      <c r="B263" s="64" t="s">
        <v>1595</v>
      </c>
      <c r="C263" s="13">
        <v>822</v>
      </c>
      <c r="D263" s="14">
        <v>1</v>
      </c>
      <c r="E263" s="14">
        <v>0</v>
      </c>
      <c r="F263" s="13">
        <v>847</v>
      </c>
      <c r="G263" s="14">
        <v>0</v>
      </c>
      <c r="H263" s="14">
        <v>0</v>
      </c>
      <c r="I263" s="1">
        <v>25</v>
      </c>
      <c r="J263" s="9">
        <v>0</v>
      </c>
    </row>
    <row r="264" spans="1:10" s="23" customFormat="1" x14ac:dyDescent="0.45">
      <c r="A264" s="47" t="s">
        <v>86</v>
      </c>
      <c r="B264" s="64" t="s">
        <v>1595</v>
      </c>
      <c r="C264" s="13">
        <v>23</v>
      </c>
      <c r="D264" s="14">
        <v>23</v>
      </c>
      <c r="E264" s="14">
        <v>-1</v>
      </c>
      <c r="F264" s="13">
        <v>23</v>
      </c>
      <c r="G264" s="14">
        <v>0</v>
      </c>
      <c r="H264" s="14">
        <v>0</v>
      </c>
      <c r="I264" s="1">
        <v>0</v>
      </c>
      <c r="J264" s="9">
        <v>1</v>
      </c>
    </row>
    <row r="265" spans="1:10" s="23" customFormat="1" x14ac:dyDescent="0.45">
      <c r="A265" s="47" t="s">
        <v>1293</v>
      </c>
      <c r="B265" s="64" t="s">
        <v>1595</v>
      </c>
      <c r="C265" s="13">
        <v>18</v>
      </c>
      <c r="D265" s="14">
        <v>1</v>
      </c>
      <c r="E265" s="14">
        <v>0</v>
      </c>
      <c r="F265" s="13">
        <v>18</v>
      </c>
      <c r="G265" s="14">
        <v>0</v>
      </c>
      <c r="H265" s="14">
        <v>0</v>
      </c>
      <c r="I265" s="1">
        <v>0</v>
      </c>
      <c r="J265" s="9">
        <v>0</v>
      </c>
    </row>
    <row r="266" spans="1:10" s="23" customFormat="1" x14ac:dyDescent="0.45">
      <c r="A266" s="47" t="s">
        <v>2106</v>
      </c>
      <c r="B266" s="64" t="s">
        <v>1595</v>
      </c>
      <c r="C266" s="13">
        <v>4502</v>
      </c>
      <c r="D266" s="14">
        <v>1</v>
      </c>
      <c r="E266" s="14">
        <v>0</v>
      </c>
      <c r="F266" s="13">
        <v>4637</v>
      </c>
      <c r="G266" s="14">
        <v>0</v>
      </c>
      <c r="H266" s="14">
        <v>0</v>
      </c>
      <c r="I266" s="1">
        <v>135</v>
      </c>
      <c r="J266" s="9">
        <v>0</v>
      </c>
    </row>
    <row r="267" spans="1:10" s="23" customFormat="1" x14ac:dyDescent="0.45">
      <c r="A267" s="47" t="s">
        <v>1472</v>
      </c>
      <c r="B267" s="64" t="s">
        <v>1595</v>
      </c>
      <c r="C267" s="13">
        <v>2384</v>
      </c>
      <c r="D267" s="14">
        <v>1</v>
      </c>
      <c r="E267" s="14">
        <v>0</v>
      </c>
      <c r="F267" s="13">
        <v>2456</v>
      </c>
      <c r="G267" s="14">
        <v>0</v>
      </c>
      <c r="H267" s="14">
        <v>0</v>
      </c>
      <c r="I267" s="1">
        <v>72</v>
      </c>
      <c r="J267" s="9">
        <v>0</v>
      </c>
    </row>
    <row r="268" spans="1:10" s="23" customFormat="1" x14ac:dyDescent="0.45">
      <c r="A268" s="47" t="s">
        <v>91</v>
      </c>
      <c r="B268" s="64" t="s">
        <v>1595</v>
      </c>
      <c r="C268" s="13">
        <v>1218</v>
      </c>
      <c r="D268" s="14">
        <v>1</v>
      </c>
      <c r="E268" s="14">
        <v>0</v>
      </c>
      <c r="F268" s="13">
        <v>1255</v>
      </c>
      <c r="G268" s="14">
        <v>0</v>
      </c>
      <c r="H268" s="14">
        <v>0</v>
      </c>
      <c r="I268" s="1">
        <v>37</v>
      </c>
      <c r="J268" s="9">
        <v>0</v>
      </c>
    </row>
    <row r="269" spans="1:10" s="23" customFormat="1" x14ac:dyDescent="0.45">
      <c r="A269" s="69" t="s">
        <v>1156</v>
      </c>
      <c r="B269" s="65"/>
      <c r="C269" s="49">
        <f>SUM($C$205:$C$268)</f>
        <v>644236.48</v>
      </c>
      <c r="D269" s="50">
        <f>SUM($D$205:$D$268)</f>
        <v>107</v>
      </c>
      <c r="E269" s="50">
        <f>SUM($E$205:$E$268)</f>
        <v>549892.07000000007</v>
      </c>
      <c r="F269" s="49">
        <f>SUM($F$205:$F$268)</f>
        <v>644448</v>
      </c>
      <c r="G269" s="50">
        <f>SUM($G$205:$G$268)</f>
        <v>2</v>
      </c>
      <c r="H269" s="50">
        <f>SUM($H$205:$H$268)</f>
        <v>549897.27</v>
      </c>
      <c r="I269" s="51">
        <f>SUM($I$205:$I$268)</f>
        <v>211.51999999999998</v>
      </c>
      <c r="J269" s="52">
        <f>SUM($J$205:$J$268)</f>
        <v>5.2</v>
      </c>
    </row>
    <row r="270" spans="1:10" s="23" customFormat="1" ht="14.65" thickBot="1" x14ac:dyDescent="0.5">
      <c r="A270" s="53" t="s">
        <v>616</v>
      </c>
      <c r="B270" s="66"/>
      <c r="C270" s="55">
        <f>$C$269</f>
        <v>644236.48</v>
      </c>
      <c r="D270" s="56">
        <f>$D$269</f>
        <v>107</v>
      </c>
      <c r="E270" s="56">
        <f>$E$269</f>
        <v>549892.07000000007</v>
      </c>
      <c r="F270" s="55">
        <f>$F$269</f>
        <v>644448</v>
      </c>
      <c r="G270" s="56">
        <f>$G$269</f>
        <v>2</v>
      </c>
      <c r="H270" s="56">
        <f>$H$269</f>
        <v>549897.27</v>
      </c>
      <c r="I270" s="57">
        <f>$I$269</f>
        <v>211.51999999999998</v>
      </c>
      <c r="J270" s="58">
        <f>$J$269</f>
        <v>5.2</v>
      </c>
    </row>
    <row r="271" spans="1:10" s="23" customFormat="1" ht="14.65" thickTop="1" x14ac:dyDescent="0.45">
      <c r="A271" s="16"/>
      <c r="B271" s="67"/>
      <c r="C271" s="13"/>
      <c r="D271" s="7"/>
      <c r="E271" s="7"/>
      <c r="F271" s="13"/>
      <c r="G271" s="7"/>
      <c r="H271" s="7"/>
      <c r="I271" s="1"/>
      <c r="J271" s="9"/>
    </row>
    <row r="272" spans="1:10" s="23" customFormat="1" x14ac:dyDescent="0.45">
      <c r="A272" s="40" t="s">
        <v>1493</v>
      </c>
      <c r="B272" s="62"/>
      <c r="C272" s="41"/>
      <c r="D272" s="42"/>
      <c r="E272" s="42"/>
      <c r="F272" s="41"/>
      <c r="G272" s="42"/>
      <c r="H272" s="42"/>
      <c r="I272" s="43"/>
      <c r="J272" s="44"/>
    </row>
    <row r="273" spans="1:10" s="23" customFormat="1" x14ac:dyDescent="0.45">
      <c r="A273" s="45" t="s">
        <v>104</v>
      </c>
      <c r="B273" s="63"/>
      <c r="C273" s="4"/>
      <c r="D273" s="2"/>
      <c r="E273" s="2"/>
      <c r="F273" s="4"/>
      <c r="G273" s="2"/>
      <c r="H273" s="2"/>
      <c r="I273" s="6"/>
      <c r="J273" s="3"/>
    </row>
    <row r="274" spans="1:10" s="23" customFormat="1" x14ac:dyDescent="0.45">
      <c r="A274" s="47" t="s">
        <v>235</v>
      </c>
      <c r="B274" s="64" t="s">
        <v>1595</v>
      </c>
      <c r="C274" s="13">
        <v>5000</v>
      </c>
      <c r="D274" s="14">
        <v>2</v>
      </c>
      <c r="E274" s="14">
        <v>10000</v>
      </c>
      <c r="F274" s="13">
        <v>0</v>
      </c>
      <c r="G274" s="14">
        <v>0</v>
      </c>
      <c r="H274" s="14">
        <v>0</v>
      </c>
      <c r="I274" s="1">
        <v>-5000</v>
      </c>
      <c r="J274" s="9">
        <v>-10000</v>
      </c>
    </row>
    <row r="275" spans="1:10" s="23" customFormat="1" x14ac:dyDescent="0.45">
      <c r="A275" s="47" t="s">
        <v>1739</v>
      </c>
      <c r="B275" s="64" t="s">
        <v>1595</v>
      </c>
      <c r="C275" s="13">
        <v>2200</v>
      </c>
      <c r="D275" s="14">
        <v>1</v>
      </c>
      <c r="E275" s="14">
        <v>2000</v>
      </c>
      <c r="F275" s="13">
        <v>0</v>
      </c>
      <c r="G275" s="14">
        <v>0</v>
      </c>
      <c r="H275" s="14">
        <v>0</v>
      </c>
      <c r="I275" s="1">
        <v>-2200</v>
      </c>
      <c r="J275" s="9">
        <v>-2000</v>
      </c>
    </row>
    <row r="276" spans="1:10" s="23" customFormat="1" x14ac:dyDescent="0.45">
      <c r="A276" s="47" t="s">
        <v>254</v>
      </c>
      <c r="B276" s="64" t="s">
        <v>1595</v>
      </c>
      <c r="C276" s="13">
        <v>2200</v>
      </c>
      <c r="D276" s="14">
        <v>1</v>
      </c>
      <c r="E276" s="14">
        <v>2000</v>
      </c>
      <c r="F276" s="13">
        <v>0</v>
      </c>
      <c r="G276" s="14">
        <v>0</v>
      </c>
      <c r="H276" s="14">
        <v>0</v>
      </c>
      <c r="I276" s="1">
        <v>-2200</v>
      </c>
      <c r="J276" s="9">
        <v>-2000</v>
      </c>
    </row>
    <row r="277" spans="1:10" s="23" customFormat="1" x14ac:dyDescent="0.45">
      <c r="A277" s="47" t="s">
        <v>725</v>
      </c>
      <c r="B277" s="64" t="s">
        <v>1595</v>
      </c>
      <c r="C277" s="13">
        <v>9.3000000000000007</v>
      </c>
      <c r="D277" s="14">
        <v>0</v>
      </c>
      <c r="E277" s="14">
        <v>0</v>
      </c>
      <c r="F277" s="13">
        <v>9.5</v>
      </c>
      <c r="G277" s="14">
        <v>140</v>
      </c>
      <c r="H277" s="14">
        <v>1209.0899999999999</v>
      </c>
      <c r="I277" s="1">
        <v>0.2</v>
      </c>
      <c r="J277" s="9">
        <v>1209.0899999999999</v>
      </c>
    </row>
    <row r="278" spans="1:10" s="23" customFormat="1" x14ac:dyDescent="0.45">
      <c r="A278" s="47" t="s">
        <v>2025</v>
      </c>
      <c r="B278" s="64" t="s">
        <v>1595</v>
      </c>
      <c r="C278" s="13">
        <v>5.9</v>
      </c>
      <c r="D278" s="14">
        <v>0</v>
      </c>
      <c r="E278" s="14">
        <v>0</v>
      </c>
      <c r="F278" s="13">
        <v>6</v>
      </c>
      <c r="G278" s="14">
        <v>120</v>
      </c>
      <c r="H278" s="14">
        <v>654.54</v>
      </c>
      <c r="I278" s="1">
        <v>0.1</v>
      </c>
      <c r="J278" s="9">
        <v>654.54</v>
      </c>
    </row>
    <row r="279" spans="1:10" s="23" customFormat="1" x14ac:dyDescent="0.45">
      <c r="A279" s="47" t="s">
        <v>1263</v>
      </c>
      <c r="B279" s="64" t="s">
        <v>1595</v>
      </c>
      <c r="C279" s="13">
        <v>11.1</v>
      </c>
      <c r="D279" s="14">
        <v>0</v>
      </c>
      <c r="E279" s="14">
        <v>0</v>
      </c>
      <c r="F279" s="13">
        <v>11.4</v>
      </c>
      <c r="G279" s="14">
        <v>140</v>
      </c>
      <c r="H279" s="14">
        <v>1450.91</v>
      </c>
      <c r="I279" s="1">
        <v>0.3</v>
      </c>
      <c r="J279" s="9">
        <v>1450.91</v>
      </c>
    </row>
    <row r="280" spans="1:10" s="23" customFormat="1" x14ac:dyDescent="0.45">
      <c r="A280" s="47" t="s">
        <v>1009</v>
      </c>
      <c r="B280" s="64" t="s">
        <v>1595</v>
      </c>
      <c r="C280" s="13">
        <v>4.5999999999999996</v>
      </c>
      <c r="D280" s="14">
        <v>0</v>
      </c>
      <c r="E280" s="14">
        <v>0</v>
      </c>
      <c r="F280" s="13">
        <v>4.8</v>
      </c>
      <c r="G280" s="14">
        <v>140</v>
      </c>
      <c r="H280" s="14">
        <v>610.91</v>
      </c>
      <c r="I280" s="1">
        <v>0.2</v>
      </c>
      <c r="J280" s="9">
        <v>610.91</v>
      </c>
    </row>
    <row r="281" spans="1:10" s="23" customFormat="1" x14ac:dyDescent="0.45">
      <c r="A281" s="69" t="s">
        <v>951</v>
      </c>
      <c r="B281" s="65"/>
      <c r="C281" s="49">
        <f>SUM($C$274:$C$280)</f>
        <v>9430.9</v>
      </c>
      <c r="D281" s="50">
        <f>SUM($D$274:$D$280)</f>
        <v>4</v>
      </c>
      <c r="E281" s="50">
        <f>SUM($E$274:$E$280)</f>
        <v>14000</v>
      </c>
      <c r="F281" s="49">
        <f>SUM($F$274:$F$280)</f>
        <v>31.7</v>
      </c>
      <c r="G281" s="50">
        <f>SUM($G$274:$G$280)</f>
        <v>540</v>
      </c>
      <c r="H281" s="50">
        <f>SUM($H$274:$H$280)</f>
        <v>3925.45</v>
      </c>
      <c r="I281" s="51">
        <f>SUM($I$274:$I$280)</f>
        <v>-9399.1999999999989</v>
      </c>
      <c r="J281" s="52">
        <f>SUM($J$274:$J$280)</f>
        <v>-10074.549999999999</v>
      </c>
    </row>
    <row r="282" spans="1:10" s="23" customFormat="1" x14ac:dyDescent="0.45">
      <c r="A282" s="16"/>
      <c r="B282" s="67"/>
      <c r="C282" s="13"/>
      <c r="D282" s="7"/>
      <c r="E282" s="7"/>
      <c r="F282" s="13"/>
      <c r="G282" s="7"/>
      <c r="H282" s="7"/>
      <c r="I282" s="1"/>
      <c r="J282" s="9"/>
    </row>
    <row r="283" spans="1:10" s="23" customFormat="1" x14ac:dyDescent="0.45">
      <c r="A283" s="45" t="s">
        <v>471</v>
      </c>
      <c r="B283" s="63"/>
      <c r="C283" s="4"/>
      <c r="D283" s="2"/>
      <c r="E283" s="2"/>
      <c r="F283" s="4"/>
      <c r="G283" s="2"/>
      <c r="H283" s="2"/>
      <c r="I283" s="6"/>
      <c r="J283" s="3"/>
    </row>
    <row r="284" spans="1:10" s="23" customFormat="1" x14ac:dyDescent="0.45">
      <c r="A284" s="47" t="s">
        <v>2121</v>
      </c>
      <c r="B284" s="64" t="s">
        <v>1595</v>
      </c>
      <c r="C284" s="13">
        <v>0</v>
      </c>
      <c r="D284" s="14">
        <v>0</v>
      </c>
      <c r="E284" s="14">
        <v>0</v>
      </c>
      <c r="F284" s="13">
        <v>0</v>
      </c>
      <c r="G284" s="14">
        <v>0</v>
      </c>
      <c r="H284" s="14">
        <v>0</v>
      </c>
      <c r="I284" s="1">
        <v>0</v>
      </c>
      <c r="J284" s="9">
        <v>0</v>
      </c>
    </row>
    <row r="285" spans="1:10" s="23" customFormat="1" x14ac:dyDescent="0.45">
      <c r="A285" s="47" t="s">
        <v>2059</v>
      </c>
      <c r="B285" s="64" t="s">
        <v>1595</v>
      </c>
      <c r="C285" s="13">
        <v>11000</v>
      </c>
      <c r="D285" s="14">
        <v>1</v>
      </c>
      <c r="E285" s="14">
        <v>10000</v>
      </c>
      <c r="F285" s="13">
        <v>0</v>
      </c>
      <c r="G285" s="14">
        <v>0</v>
      </c>
      <c r="H285" s="14">
        <v>0</v>
      </c>
      <c r="I285" s="1">
        <v>-11000</v>
      </c>
      <c r="J285" s="9">
        <v>-10000</v>
      </c>
    </row>
    <row r="286" spans="1:10" s="23" customFormat="1" x14ac:dyDescent="0.45">
      <c r="A286" s="47" t="s">
        <v>1292</v>
      </c>
      <c r="B286" s="64" t="s">
        <v>1595</v>
      </c>
      <c r="C286" s="13">
        <v>113</v>
      </c>
      <c r="D286" s="14">
        <v>0</v>
      </c>
      <c r="E286" s="14">
        <v>0</v>
      </c>
      <c r="F286" s="13">
        <v>0</v>
      </c>
      <c r="G286" s="14">
        <v>0</v>
      </c>
      <c r="H286" s="14">
        <v>0</v>
      </c>
      <c r="I286" s="1">
        <v>-113</v>
      </c>
      <c r="J286" s="9">
        <v>0</v>
      </c>
    </row>
    <row r="287" spans="1:10" s="23" customFormat="1" x14ac:dyDescent="0.45">
      <c r="A287" s="47" t="s">
        <v>2124</v>
      </c>
      <c r="B287" s="64" t="s">
        <v>1595</v>
      </c>
      <c r="C287" s="13">
        <v>285</v>
      </c>
      <c r="D287" s="14">
        <v>0</v>
      </c>
      <c r="E287" s="14">
        <v>0</v>
      </c>
      <c r="F287" s="13">
        <v>290</v>
      </c>
      <c r="G287" s="14">
        <v>12</v>
      </c>
      <c r="H287" s="14">
        <v>3163.64</v>
      </c>
      <c r="I287" s="1">
        <v>5</v>
      </c>
      <c r="J287" s="9">
        <v>3163.64</v>
      </c>
    </row>
    <row r="288" spans="1:10" s="23" customFormat="1" x14ac:dyDescent="0.45">
      <c r="A288" s="47" t="s">
        <v>291</v>
      </c>
      <c r="B288" s="64" t="s">
        <v>1595</v>
      </c>
      <c r="C288" s="13">
        <v>145</v>
      </c>
      <c r="D288" s="14">
        <v>0</v>
      </c>
      <c r="E288" s="14">
        <v>0</v>
      </c>
      <c r="F288" s="13">
        <v>180</v>
      </c>
      <c r="G288" s="14">
        <v>10</v>
      </c>
      <c r="H288" s="14">
        <v>1636.36</v>
      </c>
      <c r="I288" s="1">
        <v>35</v>
      </c>
      <c r="J288" s="9">
        <v>1636.36</v>
      </c>
    </row>
    <row r="289" spans="1:10" s="23" customFormat="1" x14ac:dyDescent="0.45">
      <c r="A289" s="47" t="s">
        <v>1635</v>
      </c>
      <c r="B289" s="64" t="s">
        <v>1595</v>
      </c>
      <c r="C289" s="13">
        <v>285</v>
      </c>
      <c r="D289" s="14">
        <v>0</v>
      </c>
      <c r="E289" s="14">
        <v>0</v>
      </c>
      <c r="F289" s="13">
        <v>290</v>
      </c>
      <c r="G289" s="14">
        <v>10</v>
      </c>
      <c r="H289" s="14">
        <v>2636.36</v>
      </c>
      <c r="I289" s="1">
        <v>5</v>
      </c>
      <c r="J289" s="9">
        <v>2636.36</v>
      </c>
    </row>
    <row r="290" spans="1:10" s="23" customFormat="1" x14ac:dyDescent="0.45">
      <c r="A290" s="47" t="s">
        <v>110</v>
      </c>
      <c r="B290" s="64" t="s">
        <v>1595</v>
      </c>
      <c r="C290" s="13">
        <v>570</v>
      </c>
      <c r="D290" s="14">
        <v>0</v>
      </c>
      <c r="E290" s="14">
        <v>0</v>
      </c>
      <c r="F290" s="13">
        <v>581</v>
      </c>
      <c r="G290" s="14">
        <v>5</v>
      </c>
      <c r="H290" s="14">
        <v>2640.91</v>
      </c>
      <c r="I290" s="1">
        <v>11</v>
      </c>
      <c r="J290" s="9">
        <v>2640.91</v>
      </c>
    </row>
    <row r="291" spans="1:10" s="23" customFormat="1" x14ac:dyDescent="0.45">
      <c r="A291" s="47" t="s">
        <v>695</v>
      </c>
      <c r="B291" s="64" t="s">
        <v>1595</v>
      </c>
      <c r="C291" s="13">
        <v>139</v>
      </c>
      <c r="D291" s="14">
        <v>0</v>
      </c>
      <c r="E291" s="14">
        <v>0</v>
      </c>
      <c r="F291" s="13">
        <v>142</v>
      </c>
      <c r="G291" s="14">
        <v>5</v>
      </c>
      <c r="H291" s="14">
        <v>645.45000000000005</v>
      </c>
      <c r="I291" s="1">
        <v>3</v>
      </c>
      <c r="J291" s="9">
        <v>645.45000000000005</v>
      </c>
    </row>
    <row r="292" spans="1:10" s="23" customFormat="1" x14ac:dyDescent="0.45">
      <c r="A292" s="47" t="s">
        <v>711</v>
      </c>
      <c r="B292" s="64" t="s">
        <v>1595</v>
      </c>
      <c r="C292" s="13">
        <v>13.9</v>
      </c>
      <c r="D292" s="14">
        <v>0</v>
      </c>
      <c r="E292" s="14">
        <v>0</v>
      </c>
      <c r="F292" s="13">
        <v>14.2</v>
      </c>
      <c r="G292" s="14">
        <v>5</v>
      </c>
      <c r="H292" s="14">
        <v>64.55</v>
      </c>
      <c r="I292" s="1">
        <v>0.3</v>
      </c>
      <c r="J292" s="9">
        <v>64.55</v>
      </c>
    </row>
    <row r="293" spans="1:10" s="23" customFormat="1" x14ac:dyDescent="0.45">
      <c r="A293" s="47" t="s">
        <v>126</v>
      </c>
      <c r="B293" s="64" t="s">
        <v>1595</v>
      </c>
      <c r="C293" s="13">
        <v>13.84</v>
      </c>
      <c r="D293" s="14">
        <v>0</v>
      </c>
      <c r="E293" s="14">
        <v>0</v>
      </c>
      <c r="F293" s="13">
        <v>14.2</v>
      </c>
      <c r="G293" s="14">
        <v>5</v>
      </c>
      <c r="H293" s="14">
        <v>64.55</v>
      </c>
      <c r="I293" s="1">
        <v>0.36</v>
      </c>
      <c r="J293" s="9">
        <v>64.55</v>
      </c>
    </row>
    <row r="294" spans="1:10" s="23" customFormat="1" x14ac:dyDescent="0.45">
      <c r="A294" s="47" t="s">
        <v>2144</v>
      </c>
      <c r="B294" s="64" t="s">
        <v>1595</v>
      </c>
      <c r="C294" s="13">
        <v>135</v>
      </c>
      <c r="D294" s="14">
        <v>0</v>
      </c>
      <c r="E294" s="14">
        <v>0</v>
      </c>
      <c r="F294" s="13">
        <v>138</v>
      </c>
      <c r="G294" s="14">
        <v>5</v>
      </c>
      <c r="H294" s="14">
        <v>627.27</v>
      </c>
      <c r="I294" s="1">
        <v>3</v>
      </c>
      <c r="J294" s="9">
        <v>627.27</v>
      </c>
    </row>
    <row r="295" spans="1:10" s="23" customFormat="1" x14ac:dyDescent="0.45">
      <c r="A295" s="47" t="s">
        <v>765</v>
      </c>
      <c r="B295" s="64" t="s">
        <v>1595</v>
      </c>
      <c r="C295" s="13">
        <v>68</v>
      </c>
      <c r="D295" s="14">
        <v>0</v>
      </c>
      <c r="E295" s="14">
        <v>0</v>
      </c>
      <c r="F295" s="13">
        <v>70</v>
      </c>
      <c r="G295" s="14">
        <v>5</v>
      </c>
      <c r="H295" s="14">
        <v>318.18</v>
      </c>
      <c r="I295" s="1">
        <v>2</v>
      </c>
      <c r="J295" s="9">
        <v>318.18</v>
      </c>
    </row>
    <row r="296" spans="1:10" s="23" customFormat="1" x14ac:dyDescent="0.45">
      <c r="A296" s="69" t="s">
        <v>273</v>
      </c>
      <c r="B296" s="65"/>
      <c r="C296" s="49">
        <f>SUM($C$284:$C$295)</f>
        <v>12767.74</v>
      </c>
      <c r="D296" s="50">
        <f>SUM($D$284:$D$295)</f>
        <v>1</v>
      </c>
      <c r="E296" s="50">
        <f>SUM($E$284:$E$295)</f>
        <v>10000</v>
      </c>
      <c r="F296" s="49">
        <f>SUM($F$284:$F$295)</f>
        <v>1719.4</v>
      </c>
      <c r="G296" s="50">
        <f>SUM($G$284:$G$295)</f>
        <v>62</v>
      </c>
      <c r="H296" s="50">
        <f>SUM($H$284:$H$295)</f>
        <v>11797.27</v>
      </c>
      <c r="I296" s="51">
        <f>SUM($I$284:$I$295)</f>
        <v>-11048.34</v>
      </c>
      <c r="J296" s="52">
        <f>SUM($J$284:$J$295)</f>
        <v>1797.2699999999991</v>
      </c>
    </row>
    <row r="297" spans="1:10" s="23" customFormat="1" x14ac:dyDescent="0.45">
      <c r="A297" s="16"/>
      <c r="B297" s="67"/>
      <c r="C297" s="13"/>
      <c r="D297" s="7"/>
      <c r="E297" s="7"/>
      <c r="F297" s="13"/>
      <c r="G297" s="7"/>
      <c r="H297" s="7"/>
      <c r="I297" s="1"/>
      <c r="J297" s="9"/>
    </row>
    <row r="298" spans="1:10" s="23" customFormat="1" x14ac:dyDescent="0.45">
      <c r="A298" s="45" t="s">
        <v>1093</v>
      </c>
      <c r="B298" s="63"/>
      <c r="C298" s="4"/>
      <c r="D298" s="2"/>
      <c r="E298" s="2"/>
      <c r="F298" s="4"/>
      <c r="G298" s="2"/>
      <c r="H298" s="2"/>
      <c r="I298" s="6"/>
      <c r="J298" s="3"/>
    </row>
    <row r="299" spans="1:10" s="23" customFormat="1" x14ac:dyDescent="0.45">
      <c r="A299" s="47" t="s">
        <v>1783</v>
      </c>
      <c r="B299" s="64" t="s">
        <v>1595</v>
      </c>
      <c r="C299" s="13">
        <v>55000</v>
      </c>
      <c r="D299" s="14">
        <v>1</v>
      </c>
      <c r="E299" s="14">
        <v>50000</v>
      </c>
      <c r="F299" s="13">
        <v>55000</v>
      </c>
      <c r="G299" s="14">
        <v>1</v>
      </c>
      <c r="H299" s="14">
        <v>50000</v>
      </c>
      <c r="I299" s="1">
        <v>0</v>
      </c>
      <c r="J299" s="9">
        <v>0</v>
      </c>
    </row>
    <row r="300" spans="1:10" s="23" customFormat="1" x14ac:dyDescent="0.45">
      <c r="A300" s="69" t="s">
        <v>2021</v>
      </c>
      <c r="B300" s="65"/>
      <c r="C300" s="49">
        <f>SUM($C$299:$C$299)</f>
        <v>55000</v>
      </c>
      <c r="D300" s="50">
        <f>SUM($D$299:$D$299)</f>
        <v>1</v>
      </c>
      <c r="E300" s="50">
        <f>SUM($E$299:$E$299)</f>
        <v>50000</v>
      </c>
      <c r="F300" s="49">
        <f>SUM($F$299:$F$299)</f>
        <v>55000</v>
      </c>
      <c r="G300" s="50">
        <f>SUM($G$299:$G$299)</f>
        <v>1</v>
      </c>
      <c r="H300" s="50">
        <f>SUM($H$299:$H$299)</f>
        <v>50000</v>
      </c>
      <c r="I300" s="51">
        <f>SUM($I$299:$I$299)</f>
        <v>0</v>
      </c>
      <c r="J300" s="52">
        <f>SUM($J$299:$J$299)</f>
        <v>0</v>
      </c>
    </row>
    <row r="301" spans="1:10" s="23" customFormat="1" x14ac:dyDescent="0.45">
      <c r="A301" s="16"/>
      <c r="B301" s="67"/>
      <c r="C301" s="13"/>
      <c r="D301" s="7"/>
      <c r="E301" s="7"/>
      <c r="F301" s="13"/>
      <c r="G301" s="7"/>
      <c r="H301" s="7"/>
      <c r="I301" s="1"/>
      <c r="J301" s="9"/>
    </row>
    <row r="302" spans="1:10" s="23" customFormat="1" x14ac:dyDescent="0.45">
      <c r="A302" s="45" t="s">
        <v>2132</v>
      </c>
      <c r="B302" s="63"/>
      <c r="C302" s="4"/>
      <c r="D302" s="2"/>
      <c r="E302" s="2"/>
      <c r="F302" s="4"/>
      <c r="G302" s="2"/>
      <c r="H302" s="2"/>
      <c r="I302" s="6"/>
      <c r="J302" s="3"/>
    </row>
    <row r="303" spans="1:10" s="23" customFormat="1" x14ac:dyDescent="0.45">
      <c r="A303" s="47" t="s">
        <v>803</v>
      </c>
      <c r="B303" s="64" t="s">
        <v>1595</v>
      </c>
      <c r="C303" s="13">
        <v>44000</v>
      </c>
      <c r="D303" s="14">
        <v>1</v>
      </c>
      <c r="E303" s="14">
        <v>40000</v>
      </c>
      <c r="F303" s="13">
        <v>55000</v>
      </c>
      <c r="G303" s="14">
        <v>1</v>
      </c>
      <c r="H303" s="14">
        <v>50000</v>
      </c>
      <c r="I303" s="1">
        <v>11000</v>
      </c>
      <c r="J303" s="9">
        <v>10000</v>
      </c>
    </row>
    <row r="304" spans="1:10" s="23" customFormat="1" x14ac:dyDescent="0.45">
      <c r="A304" s="47" t="s">
        <v>1444</v>
      </c>
      <c r="B304" s="64" t="s">
        <v>1595</v>
      </c>
      <c r="C304" s="13">
        <v>440</v>
      </c>
      <c r="D304" s="14">
        <v>0</v>
      </c>
      <c r="E304" s="14">
        <v>0</v>
      </c>
      <c r="F304" s="13">
        <v>440</v>
      </c>
      <c r="G304" s="14">
        <v>0</v>
      </c>
      <c r="H304" s="14">
        <v>0</v>
      </c>
      <c r="I304" s="1">
        <v>0</v>
      </c>
      <c r="J304" s="9">
        <v>0</v>
      </c>
    </row>
    <row r="305" spans="1:10" s="23" customFormat="1" x14ac:dyDescent="0.45">
      <c r="A305" s="69" t="s">
        <v>71</v>
      </c>
      <c r="B305" s="65"/>
      <c r="C305" s="49">
        <f>SUM($C$303:$C$304)</f>
        <v>44440</v>
      </c>
      <c r="D305" s="50">
        <f>SUM($D$303:$D$304)</f>
        <v>1</v>
      </c>
      <c r="E305" s="50">
        <f>SUM($E$303:$E$304)</f>
        <v>40000</v>
      </c>
      <c r="F305" s="49">
        <f>SUM($F$303:$F$304)</f>
        <v>55440</v>
      </c>
      <c r="G305" s="50">
        <f>SUM($G$303:$G$304)</f>
        <v>1</v>
      </c>
      <c r="H305" s="50">
        <f>SUM($H$303:$H$304)</f>
        <v>50000</v>
      </c>
      <c r="I305" s="51">
        <f>SUM($I$303:$I$304)</f>
        <v>11000</v>
      </c>
      <c r="J305" s="52">
        <f>SUM($J$303:$J$304)</f>
        <v>10000</v>
      </c>
    </row>
    <row r="306" spans="1:10" s="23" customFormat="1" ht="14.65" thickBot="1" x14ac:dyDescent="0.5">
      <c r="A306" s="53" t="s">
        <v>1432</v>
      </c>
      <c r="B306" s="66"/>
      <c r="C306" s="55">
        <f>$C$281+$C$296+$C$300+$C$305</f>
        <v>121638.64</v>
      </c>
      <c r="D306" s="56">
        <f>$D$281+$D$296+$D$300+$D$305</f>
        <v>7</v>
      </c>
      <c r="E306" s="56">
        <f>$E$281+$E$296+$E$300+$E$305</f>
        <v>114000</v>
      </c>
      <c r="F306" s="55">
        <f>$F$281+$F$296+$F$300+$F$305</f>
        <v>112191.1</v>
      </c>
      <c r="G306" s="56">
        <f>$G$281+$G$296+$G$300+$G$305</f>
        <v>604</v>
      </c>
      <c r="H306" s="56">
        <f>$H$281+$H$296+$H$300+$H$305</f>
        <v>115722.72</v>
      </c>
      <c r="I306" s="57">
        <f>$I$281+$I$296+$I$300+$I$305</f>
        <v>-9447.5400000000009</v>
      </c>
      <c r="J306" s="58">
        <f>$J$281+$J$296+$J$300+$J$305</f>
        <v>1722.7199999999993</v>
      </c>
    </row>
    <row r="307" spans="1:10" s="23" customFormat="1" ht="14.65" thickTop="1" x14ac:dyDescent="0.45">
      <c r="A307" s="35" t="s">
        <v>1025</v>
      </c>
      <c r="B307" s="61"/>
      <c r="C307" s="36">
        <f>$C$42+$C$64+$C$72+$C$78+$C$130+$C$136+$C$171+$C$201+$C$270+$C$306</f>
        <v>15160625.420000002</v>
      </c>
      <c r="D307" s="72">
        <f>$D$42+$D$64+$D$72+$D$78+$D$130+$D$136+$D$171+$D$201+$D$270+$D$306</f>
        <v>13639</v>
      </c>
      <c r="E307" s="72">
        <f>$E$42+$E$64+$E$72+$E$78+$E$130+$E$136+$E$171+$E$201+$E$270+$E$306</f>
        <v>16934957.949999999</v>
      </c>
      <c r="F307" s="36">
        <f>$F$42+$F$64+$F$72+$F$78+$F$130+$F$136+$F$171+$F$201+$F$270+$F$306</f>
        <v>16329235.940000001</v>
      </c>
      <c r="G307" s="72">
        <f>$G$42+$G$64+$G$72+$G$78+$G$130+$G$136+$G$171+$G$201+$G$270+$G$306</f>
        <v>13516</v>
      </c>
      <c r="H307" s="72">
        <f>$H$42+$H$64+$H$72+$H$78+$H$130+$H$136+$H$171+$H$201+$H$270+$H$306</f>
        <v>18233260.169999998</v>
      </c>
      <c r="I307" s="38">
        <f>$I$42+$I$64+$I$72+$I$78+$I$130+$I$136+$I$171+$I$201+$I$270+$I$306</f>
        <v>1168610.5200000003</v>
      </c>
      <c r="J307" s="39">
        <f>$J$42+$J$64+$J$72+$J$78+$J$130+$J$136+$J$171+$J$201+$J$270+$J$306</f>
        <v>1298302.22</v>
      </c>
    </row>
    <row r="308" spans="1:10" s="23" customFormat="1" x14ac:dyDescent="0.45">
      <c r="A308" s="16"/>
      <c r="B308" s="67"/>
      <c r="C308" s="13"/>
      <c r="D308" s="7"/>
      <c r="E308" s="7"/>
      <c r="F308" s="13"/>
      <c r="G308" s="7"/>
      <c r="H308" s="7"/>
      <c r="I308" s="1"/>
      <c r="J308" s="9"/>
    </row>
    <row r="309" spans="1:10" s="23" customFormat="1" x14ac:dyDescent="0.45">
      <c r="A309" s="35" t="s">
        <v>419</v>
      </c>
      <c r="B309" s="61"/>
      <c r="C309" s="36"/>
      <c r="D309" s="37"/>
      <c r="E309" s="37"/>
      <c r="F309" s="36"/>
      <c r="G309" s="37"/>
      <c r="H309" s="37"/>
      <c r="I309" s="38"/>
      <c r="J309" s="39"/>
    </row>
    <row r="310" spans="1:10" s="23" customFormat="1" x14ac:dyDescent="0.45">
      <c r="A310" s="40" t="s">
        <v>74</v>
      </c>
      <c r="B310" s="62"/>
      <c r="C310" s="41"/>
      <c r="D310" s="42"/>
      <c r="E310" s="42"/>
      <c r="F310" s="41"/>
      <c r="G310" s="42"/>
      <c r="H310" s="42"/>
      <c r="I310" s="43"/>
      <c r="J310" s="44"/>
    </row>
    <row r="311" spans="1:10" s="23" customFormat="1" x14ac:dyDescent="0.45">
      <c r="A311" s="84" t="s">
        <v>1572</v>
      </c>
      <c r="B311" s="73"/>
      <c r="C311" s="74"/>
      <c r="D311" s="73"/>
      <c r="E311" s="73"/>
      <c r="F311" s="74"/>
      <c r="G311" s="73"/>
      <c r="H311" s="73"/>
      <c r="I311" s="75"/>
      <c r="J311" s="76"/>
    </row>
    <row r="312" spans="1:10" s="23" customFormat="1" x14ac:dyDescent="0.45">
      <c r="A312" s="82" t="s">
        <v>1565</v>
      </c>
      <c r="B312" s="83" t="s">
        <v>1595</v>
      </c>
      <c r="C312" s="13">
        <v>27</v>
      </c>
      <c r="D312" s="14">
        <v>550</v>
      </c>
      <c r="E312" s="14">
        <v>13500</v>
      </c>
      <c r="F312" s="13">
        <v>27</v>
      </c>
      <c r="G312" s="14">
        <v>420</v>
      </c>
      <c r="H312" s="14">
        <v>10309.09</v>
      </c>
      <c r="I312" s="1">
        <v>0</v>
      </c>
      <c r="J312" s="9">
        <v>-3190.91</v>
      </c>
    </row>
    <row r="313" spans="1:10" s="23" customFormat="1" x14ac:dyDescent="0.45">
      <c r="A313" s="82" t="s">
        <v>1623</v>
      </c>
      <c r="B313" s="83" t="s">
        <v>1595</v>
      </c>
      <c r="C313" s="13">
        <v>32</v>
      </c>
      <c r="D313" s="14">
        <v>2391</v>
      </c>
      <c r="E313" s="14">
        <v>69556.34</v>
      </c>
      <c r="F313" s="13">
        <v>32</v>
      </c>
      <c r="G313" s="14">
        <v>2268</v>
      </c>
      <c r="H313" s="14">
        <v>65978.16</v>
      </c>
      <c r="I313" s="1">
        <v>0</v>
      </c>
      <c r="J313" s="9">
        <v>-3578.18</v>
      </c>
    </row>
    <row r="314" spans="1:10" s="23" customFormat="1" x14ac:dyDescent="0.45">
      <c r="A314" s="85" t="s">
        <v>1194</v>
      </c>
      <c r="B314" s="86"/>
      <c r="C314" s="49">
        <f>SUM($C$312:$C$313)</f>
        <v>59</v>
      </c>
      <c r="D314" s="50">
        <f>SUM($D$312:$D$313)</f>
        <v>2941</v>
      </c>
      <c r="E314" s="50">
        <f>SUM($E$312:$E$313)</f>
        <v>83056.34</v>
      </c>
      <c r="F314" s="49">
        <f>SUM($F$312:$F$313)</f>
        <v>59</v>
      </c>
      <c r="G314" s="50">
        <f>SUM($G$312:$G$313)</f>
        <v>2688</v>
      </c>
      <c r="H314" s="50">
        <f>SUM($H$312:$H$313)</f>
        <v>76287.25</v>
      </c>
      <c r="I314" s="51">
        <f>SUM($I$312:$I$313)</f>
        <v>0</v>
      </c>
      <c r="J314" s="52">
        <f>SUM($J$312:$J$313)</f>
        <v>-6769.09</v>
      </c>
    </row>
    <row r="315" spans="1:10" s="23" customFormat="1" x14ac:dyDescent="0.45">
      <c r="A315" s="16"/>
      <c r="B315" s="67"/>
      <c r="C315" s="13"/>
      <c r="D315" s="7"/>
      <c r="E315" s="7"/>
      <c r="F315" s="13"/>
      <c r="G315" s="7"/>
      <c r="H315" s="7"/>
      <c r="I315" s="1"/>
      <c r="J315" s="9"/>
    </row>
    <row r="316" spans="1:10" s="23" customFormat="1" x14ac:dyDescent="0.45">
      <c r="A316" s="45" t="s">
        <v>1840</v>
      </c>
      <c r="B316" s="63"/>
      <c r="C316" s="4"/>
      <c r="D316" s="2"/>
      <c r="E316" s="2"/>
      <c r="F316" s="4"/>
      <c r="G316" s="2"/>
      <c r="H316" s="2"/>
      <c r="I316" s="6"/>
      <c r="J316" s="3"/>
    </row>
    <row r="317" spans="1:10" s="23" customFormat="1" x14ac:dyDescent="0.45">
      <c r="A317" s="47" t="s">
        <v>1423</v>
      </c>
      <c r="B317" s="64" t="s">
        <v>1595</v>
      </c>
      <c r="C317" s="13">
        <v>130</v>
      </c>
      <c r="D317" s="14">
        <v>170</v>
      </c>
      <c r="E317" s="14">
        <v>20090.91</v>
      </c>
      <c r="F317" s="13">
        <v>130</v>
      </c>
      <c r="G317" s="14">
        <v>170</v>
      </c>
      <c r="H317" s="14">
        <v>20090.91</v>
      </c>
      <c r="I317" s="1">
        <v>0</v>
      </c>
      <c r="J317" s="9">
        <v>0</v>
      </c>
    </row>
    <row r="318" spans="1:10" s="23" customFormat="1" x14ac:dyDescent="0.45">
      <c r="A318" s="69" t="s">
        <v>1449</v>
      </c>
      <c r="B318" s="65"/>
      <c r="C318" s="49">
        <f>SUM($C$317:$C$317)</f>
        <v>130</v>
      </c>
      <c r="D318" s="50">
        <f>SUM($D$317:$D$317)</f>
        <v>170</v>
      </c>
      <c r="E318" s="50">
        <f>SUM($E$317:$E$317)</f>
        <v>20090.91</v>
      </c>
      <c r="F318" s="49">
        <f>SUM($F$317:$F$317)</f>
        <v>130</v>
      </c>
      <c r="G318" s="50">
        <f>SUM($G$317:$G$317)</f>
        <v>170</v>
      </c>
      <c r="H318" s="50">
        <f>SUM($H$317:$H$317)</f>
        <v>20090.91</v>
      </c>
      <c r="I318" s="51">
        <f>SUM($I$317:$I$317)</f>
        <v>0</v>
      </c>
      <c r="J318" s="52">
        <f>SUM($J$317:$J$317)</f>
        <v>0</v>
      </c>
    </row>
    <row r="319" spans="1:10" s="23" customFormat="1" ht="14.65" thickBot="1" x14ac:dyDescent="0.5">
      <c r="A319" s="53" t="s">
        <v>1239</v>
      </c>
      <c r="B319" s="66"/>
      <c r="C319" s="55">
        <f>$C$314+$C$318</f>
        <v>189</v>
      </c>
      <c r="D319" s="56">
        <f>$D$314+$D$318</f>
        <v>3111</v>
      </c>
      <c r="E319" s="56">
        <f>$E$314+$E$318</f>
        <v>103147.25</v>
      </c>
      <c r="F319" s="55">
        <f>$F$314+$F$318</f>
        <v>189</v>
      </c>
      <c r="G319" s="56">
        <f>$G$314+$G$318</f>
        <v>2858</v>
      </c>
      <c r="H319" s="56">
        <f>$H$314+$H$318</f>
        <v>96378.16</v>
      </c>
      <c r="I319" s="57">
        <f>$I$314+$I$318</f>
        <v>0</v>
      </c>
      <c r="J319" s="58">
        <f>$J$314+$J$318</f>
        <v>-6769.09</v>
      </c>
    </row>
    <row r="320" spans="1:10" s="23" customFormat="1" ht="14.65" thickTop="1" x14ac:dyDescent="0.45">
      <c r="A320" s="16"/>
      <c r="B320" s="67"/>
      <c r="C320" s="13"/>
      <c r="D320" s="7"/>
      <c r="E320" s="7"/>
      <c r="F320" s="13"/>
      <c r="G320" s="7"/>
      <c r="H320" s="7"/>
      <c r="I320" s="1"/>
      <c r="J320" s="9"/>
    </row>
    <row r="321" spans="1:10" s="23" customFormat="1" x14ac:dyDescent="0.45">
      <c r="A321" s="40" t="s">
        <v>497</v>
      </c>
      <c r="B321" s="62"/>
      <c r="C321" s="41"/>
      <c r="D321" s="42"/>
      <c r="E321" s="42"/>
      <c r="F321" s="41"/>
      <c r="G321" s="42"/>
      <c r="H321" s="42"/>
      <c r="I321" s="43"/>
      <c r="J321" s="44"/>
    </row>
    <row r="322" spans="1:10" s="23" customFormat="1" x14ac:dyDescent="0.45">
      <c r="A322" s="45" t="s">
        <v>418</v>
      </c>
      <c r="B322" s="63"/>
      <c r="C322" s="4"/>
      <c r="D322" s="2"/>
      <c r="E322" s="2"/>
      <c r="F322" s="4"/>
      <c r="G322" s="2"/>
      <c r="H322" s="2"/>
      <c r="I322" s="6"/>
      <c r="J322" s="3"/>
    </row>
    <row r="323" spans="1:10" s="23" customFormat="1" x14ac:dyDescent="0.45">
      <c r="A323" s="47" t="s">
        <v>722</v>
      </c>
      <c r="B323" s="64" t="s">
        <v>1595</v>
      </c>
      <c r="C323" s="13">
        <v>13.2</v>
      </c>
      <c r="D323" s="14">
        <v>262</v>
      </c>
      <c r="E323" s="14">
        <v>3144</v>
      </c>
      <c r="F323" s="13">
        <v>13.5</v>
      </c>
      <c r="G323" s="14">
        <v>262</v>
      </c>
      <c r="H323" s="14">
        <v>3215.45</v>
      </c>
      <c r="I323" s="1">
        <v>0.3</v>
      </c>
      <c r="J323" s="9">
        <v>71.45</v>
      </c>
    </row>
    <row r="324" spans="1:10" s="23" customFormat="1" x14ac:dyDescent="0.45">
      <c r="A324" s="69" t="s">
        <v>1806</v>
      </c>
      <c r="B324" s="65"/>
      <c r="C324" s="49">
        <f>SUM($C$323:$C$323)</f>
        <v>13.2</v>
      </c>
      <c r="D324" s="50">
        <f>SUM($D$323:$D$323)</f>
        <v>262</v>
      </c>
      <c r="E324" s="50">
        <f>SUM($E$323:$E$323)</f>
        <v>3144</v>
      </c>
      <c r="F324" s="49">
        <f>SUM($F$323:$F$323)</f>
        <v>13.5</v>
      </c>
      <c r="G324" s="50">
        <f>SUM($G$323:$G$323)</f>
        <v>262</v>
      </c>
      <c r="H324" s="50">
        <f>SUM($H$323:$H$323)</f>
        <v>3215.45</v>
      </c>
      <c r="I324" s="51">
        <f>SUM($I$323:$I$323)</f>
        <v>0.3</v>
      </c>
      <c r="J324" s="52">
        <f>SUM($J$323:$J$323)</f>
        <v>71.45</v>
      </c>
    </row>
    <row r="325" spans="1:10" s="23" customFormat="1" ht="14.65" thickBot="1" x14ac:dyDescent="0.5">
      <c r="A325" s="53" t="s">
        <v>2303</v>
      </c>
      <c r="B325" s="66"/>
      <c r="C325" s="55">
        <f>$C$324</f>
        <v>13.2</v>
      </c>
      <c r="D325" s="56">
        <f>$D$324</f>
        <v>262</v>
      </c>
      <c r="E325" s="56">
        <f>$E$324</f>
        <v>3144</v>
      </c>
      <c r="F325" s="55">
        <f>$F$324</f>
        <v>13.5</v>
      </c>
      <c r="G325" s="56">
        <f>$G$324</f>
        <v>262</v>
      </c>
      <c r="H325" s="56">
        <f>$H$324</f>
        <v>3215.45</v>
      </c>
      <c r="I325" s="57">
        <f>$I$324</f>
        <v>0.3</v>
      </c>
      <c r="J325" s="58">
        <f>$J$324</f>
        <v>71.45</v>
      </c>
    </row>
    <row r="326" spans="1:10" s="23" customFormat="1" ht="14.65" thickTop="1" x14ac:dyDescent="0.45">
      <c r="A326" s="16"/>
      <c r="B326" s="67"/>
      <c r="C326" s="13"/>
      <c r="D326" s="7"/>
      <c r="E326" s="7"/>
      <c r="F326" s="13"/>
      <c r="G326" s="7"/>
      <c r="H326" s="7"/>
      <c r="I326" s="1"/>
      <c r="J326" s="9"/>
    </row>
    <row r="327" spans="1:10" s="23" customFormat="1" x14ac:dyDescent="0.45">
      <c r="A327" s="40" t="s">
        <v>793</v>
      </c>
      <c r="B327" s="62"/>
      <c r="C327" s="41"/>
      <c r="D327" s="42"/>
      <c r="E327" s="42"/>
      <c r="F327" s="41"/>
      <c r="G327" s="42"/>
      <c r="H327" s="42"/>
      <c r="I327" s="43"/>
      <c r="J327" s="44"/>
    </row>
    <row r="328" spans="1:10" s="23" customFormat="1" x14ac:dyDescent="0.45">
      <c r="A328" s="45" t="s">
        <v>1705</v>
      </c>
      <c r="B328" s="63"/>
      <c r="C328" s="4"/>
      <c r="D328" s="2"/>
      <c r="E328" s="2"/>
      <c r="F328" s="4"/>
      <c r="G328" s="2"/>
      <c r="H328" s="2"/>
      <c r="I328" s="6"/>
      <c r="J328" s="3"/>
    </row>
    <row r="329" spans="1:10" s="23" customFormat="1" x14ac:dyDescent="0.45">
      <c r="A329" s="47" t="s">
        <v>587</v>
      </c>
      <c r="B329" s="64" t="s">
        <v>1595</v>
      </c>
      <c r="C329" s="13">
        <v>418208</v>
      </c>
      <c r="D329" s="14">
        <v>1</v>
      </c>
      <c r="E329" s="14">
        <v>418208</v>
      </c>
      <c r="F329" s="13">
        <v>448153</v>
      </c>
      <c r="G329" s="14">
        <v>1</v>
      </c>
      <c r="H329" s="14">
        <v>448153</v>
      </c>
      <c r="I329" s="1">
        <v>29945</v>
      </c>
      <c r="J329" s="9">
        <v>29945</v>
      </c>
    </row>
    <row r="330" spans="1:10" s="23" customFormat="1" x14ac:dyDescent="0.45">
      <c r="A330" s="47" t="s">
        <v>2238</v>
      </c>
      <c r="B330" s="64" t="s">
        <v>1595</v>
      </c>
      <c r="C330" s="13">
        <v>592.5</v>
      </c>
      <c r="D330" s="14">
        <v>0</v>
      </c>
      <c r="E330" s="14">
        <v>0</v>
      </c>
      <c r="F330" s="13">
        <v>616.5</v>
      </c>
      <c r="G330" s="14">
        <v>0</v>
      </c>
      <c r="H330" s="14">
        <v>0</v>
      </c>
      <c r="I330" s="1">
        <v>24</v>
      </c>
      <c r="J330" s="9">
        <v>0</v>
      </c>
    </row>
    <row r="331" spans="1:10" s="23" customFormat="1" x14ac:dyDescent="0.45">
      <c r="A331" s="47" t="s">
        <v>697</v>
      </c>
      <c r="B331" s="64" t="s">
        <v>1595</v>
      </c>
      <c r="C331" s="13">
        <v>123.3</v>
      </c>
      <c r="D331" s="14">
        <v>0</v>
      </c>
      <c r="E331" s="14">
        <v>0</v>
      </c>
      <c r="F331" s="13">
        <v>128.5</v>
      </c>
      <c r="G331" s="14">
        <v>0</v>
      </c>
      <c r="H331" s="14">
        <v>0</v>
      </c>
      <c r="I331" s="1">
        <v>5.2</v>
      </c>
      <c r="J331" s="9">
        <v>0</v>
      </c>
    </row>
    <row r="332" spans="1:10" s="23" customFormat="1" x14ac:dyDescent="0.45">
      <c r="A332" s="47" t="s">
        <v>1323</v>
      </c>
      <c r="B332" s="64" t="s">
        <v>1595</v>
      </c>
      <c r="C332" s="13">
        <v>74.8</v>
      </c>
      <c r="D332" s="14">
        <v>0</v>
      </c>
      <c r="E332" s="14">
        <v>0</v>
      </c>
      <c r="F332" s="13">
        <v>78</v>
      </c>
      <c r="G332" s="14">
        <v>0</v>
      </c>
      <c r="H332" s="14">
        <v>0</v>
      </c>
      <c r="I332" s="1">
        <v>3.2</v>
      </c>
      <c r="J332" s="9">
        <v>0</v>
      </c>
    </row>
    <row r="333" spans="1:10" s="23" customFormat="1" x14ac:dyDescent="0.45">
      <c r="A333" s="47" t="s">
        <v>1914</v>
      </c>
      <c r="B333" s="64" t="s">
        <v>1595</v>
      </c>
      <c r="C333" s="13">
        <v>92.3</v>
      </c>
      <c r="D333" s="14">
        <v>0</v>
      </c>
      <c r="E333" s="14">
        <v>0</v>
      </c>
      <c r="F333" s="13">
        <v>96</v>
      </c>
      <c r="G333" s="14">
        <v>0</v>
      </c>
      <c r="H333" s="14">
        <v>0</v>
      </c>
      <c r="I333" s="1">
        <v>3.7</v>
      </c>
      <c r="J333" s="9">
        <v>0</v>
      </c>
    </row>
    <row r="334" spans="1:10" s="23" customFormat="1" x14ac:dyDescent="0.45">
      <c r="A334" s="47" t="s">
        <v>1590</v>
      </c>
      <c r="B334" s="64" t="s">
        <v>1595</v>
      </c>
      <c r="C334" s="13">
        <v>15.4</v>
      </c>
      <c r="D334" s="14">
        <v>0</v>
      </c>
      <c r="E334" s="14">
        <v>0</v>
      </c>
      <c r="F334" s="13">
        <v>16.5</v>
      </c>
      <c r="G334" s="14">
        <v>0</v>
      </c>
      <c r="H334" s="14">
        <v>0</v>
      </c>
      <c r="I334" s="1">
        <v>1.1000000000000001</v>
      </c>
      <c r="J334" s="9">
        <v>0</v>
      </c>
    </row>
    <row r="335" spans="1:10" s="23" customFormat="1" x14ac:dyDescent="0.45">
      <c r="A335" s="69" t="s">
        <v>2184</v>
      </c>
      <c r="B335" s="65"/>
      <c r="C335" s="49">
        <f>SUM($C$329:$C$334)</f>
        <v>419106.3</v>
      </c>
      <c r="D335" s="50">
        <f>SUM($D$329:$D$334)</f>
        <v>1</v>
      </c>
      <c r="E335" s="50">
        <f>SUM($E$329:$E$334)</f>
        <v>418208</v>
      </c>
      <c r="F335" s="49">
        <f>SUM($F$329:$F$334)</f>
        <v>449088.5</v>
      </c>
      <c r="G335" s="50">
        <f>SUM($G$329:$G$334)</f>
        <v>1</v>
      </c>
      <c r="H335" s="50">
        <f>SUM($H$329:$H$334)</f>
        <v>448153</v>
      </c>
      <c r="I335" s="51">
        <f>SUM($I$329:$I$334)</f>
        <v>29982.2</v>
      </c>
      <c r="J335" s="52">
        <f>SUM($J$329:$J$334)</f>
        <v>29945</v>
      </c>
    </row>
    <row r="336" spans="1:10" s="23" customFormat="1" x14ac:dyDescent="0.45">
      <c r="A336" s="16"/>
      <c r="B336" s="67"/>
      <c r="C336" s="13"/>
      <c r="D336" s="7"/>
      <c r="E336" s="7"/>
      <c r="F336" s="13"/>
      <c r="G336" s="7"/>
      <c r="H336" s="7"/>
      <c r="I336" s="1"/>
      <c r="J336" s="9"/>
    </row>
    <row r="337" spans="1:10" s="23" customFormat="1" x14ac:dyDescent="0.45">
      <c r="A337" s="45" t="s">
        <v>1728</v>
      </c>
      <c r="B337" s="73"/>
      <c r="C337" s="74"/>
      <c r="D337" s="73"/>
      <c r="E337" s="73"/>
      <c r="F337" s="74"/>
      <c r="G337" s="73"/>
      <c r="H337" s="73"/>
      <c r="I337" s="75"/>
      <c r="J337" s="76"/>
    </row>
    <row r="338" spans="1:10" s="23" customFormat="1" x14ac:dyDescent="0.45">
      <c r="A338" s="47" t="s">
        <v>1912</v>
      </c>
      <c r="B338" s="64" t="s">
        <v>1595</v>
      </c>
      <c r="C338" s="13">
        <v>113096</v>
      </c>
      <c r="D338" s="14">
        <v>1</v>
      </c>
      <c r="E338" s="14">
        <v>113096</v>
      </c>
      <c r="F338" s="13">
        <v>0</v>
      </c>
      <c r="G338" s="14">
        <v>0</v>
      </c>
      <c r="H338" s="14">
        <v>0</v>
      </c>
      <c r="I338" s="1">
        <v>-113096</v>
      </c>
      <c r="J338" s="9">
        <v>-113096</v>
      </c>
    </row>
    <row r="339" spans="1:10" s="23" customFormat="1" x14ac:dyDescent="0.45">
      <c r="A339" s="47" t="s">
        <v>517</v>
      </c>
      <c r="B339" s="64" t="s">
        <v>1595</v>
      </c>
      <c r="C339" s="13">
        <v>592.5</v>
      </c>
      <c r="D339" s="14">
        <v>0</v>
      </c>
      <c r="E339" s="14">
        <v>0</v>
      </c>
      <c r="F339" s="13">
        <v>0</v>
      </c>
      <c r="G339" s="14">
        <v>0</v>
      </c>
      <c r="H339" s="14">
        <v>0</v>
      </c>
      <c r="I339" s="1">
        <v>-592.5</v>
      </c>
      <c r="J339" s="9">
        <v>0</v>
      </c>
    </row>
    <row r="340" spans="1:10" s="23" customFormat="1" x14ac:dyDescent="0.45">
      <c r="A340" s="47" t="s">
        <v>2250</v>
      </c>
      <c r="B340" s="64" t="s">
        <v>1595</v>
      </c>
      <c r="C340" s="13">
        <v>123.3</v>
      </c>
      <c r="D340" s="14">
        <v>0</v>
      </c>
      <c r="E340" s="14">
        <v>0</v>
      </c>
      <c r="F340" s="13">
        <v>0</v>
      </c>
      <c r="G340" s="14">
        <v>0</v>
      </c>
      <c r="H340" s="14">
        <v>0</v>
      </c>
      <c r="I340" s="1">
        <v>-123.3</v>
      </c>
      <c r="J340" s="9">
        <v>0</v>
      </c>
    </row>
    <row r="341" spans="1:10" s="23" customFormat="1" x14ac:dyDescent="0.45">
      <c r="A341" s="47" t="s">
        <v>2045</v>
      </c>
      <c r="B341" s="64" t="s">
        <v>1595</v>
      </c>
      <c r="C341" s="13">
        <v>74.8</v>
      </c>
      <c r="D341" s="14">
        <v>0</v>
      </c>
      <c r="E341" s="14">
        <v>0</v>
      </c>
      <c r="F341" s="13">
        <v>0</v>
      </c>
      <c r="G341" s="14">
        <v>0</v>
      </c>
      <c r="H341" s="14">
        <v>0</v>
      </c>
      <c r="I341" s="1">
        <v>-74.8</v>
      </c>
      <c r="J341" s="9">
        <v>0</v>
      </c>
    </row>
    <row r="342" spans="1:10" s="23" customFormat="1" x14ac:dyDescent="0.45">
      <c r="A342" s="47" t="s">
        <v>1220</v>
      </c>
      <c r="B342" s="64" t="s">
        <v>1595</v>
      </c>
      <c r="C342" s="13">
        <v>92.3</v>
      </c>
      <c r="D342" s="14">
        <v>0</v>
      </c>
      <c r="E342" s="14">
        <v>0</v>
      </c>
      <c r="F342" s="13">
        <v>0</v>
      </c>
      <c r="G342" s="14">
        <v>0</v>
      </c>
      <c r="H342" s="14">
        <v>0</v>
      </c>
      <c r="I342" s="1">
        <v>-92.3</v>
      </c>
      <c r="J342" s="9">
        <v>0</v>
      </c>
    </row>
    <row r="343" spans="1:10" s="23" customFormat="1" x14ac:dyDescent="0.45">
      <c r="A343" s="47" t="s">
        <v>194</v>
      </c>
      <c r="B343" s="64" t="s">
        <v>1595</v>
      </c>
      <c r="C343" s="13">
        <v>15.4</v>
      </c>
      <c r="D343" s="14">
        <v>0</v>
      </c>
      <c r="E343" s="14">
        <v>0</v>
      </c>
      <c r="F343" s="13">
        <v>0</v>
      </c>
      <c r="G343" s="14">
        <v>0</v>
      </c>
      <c r="H343" s="14">
        <v>0</v>
      </c>
      <c r="I343" s="1">
        <v>-15.4</v>
      </c>
      <c r="J343" s="9">
        <v>0</v>
      </c>
    </row>
    <row r="344" spans="1:10" s="23" customFormat="1" x14ac:dyDescent="0.45">
      <c r="A344" s="69" t="s">
        <v>2206</v>
      </c>
      <c r="B344" s="65"/>
      <c r="C344" s="49">
        <f>SUM($C$338:$C$343)</f>
        <v>113994.3</v>
      </c>
      <c r="D344" s="50">
        <f>SUM($D$338:$D$343)</f>
        <v>1</v>
      </c>
      <c r="E344" s="50">
        <f>SUM($E$338:$E$343)</f>
        <v>113096</v>
      </c>
      <c r="F344" s="49">
        <f>SUM($F$338:$F$343)</f>
        <v>0</v>
      </c>
      <c r="G344" s="50">
        <f>SUM($G$338:$G$343)</f>
        <v>0</v>
      </c>
      <c r="H344" s="50">
        <f>SUM($H$338:$H$343)</f>
        <v>0</v>
      </c>
      <c r="I344" s="51">
        <f>SUM($I$338:$I$343)</f>
        <v>-113994.3</v>
      </c>
      <c r="J344" s="52">
        <f>SUM($J$338:$J$343)</f>
        <v>-113096</v>
      </c>
    </row>
    <row r="345" spans="1:10" s="23" customFormat="1" x14ac:dyDescent="0.45">
      <c r="A345" s="16"/>
      <c r="B345" s="67"/>
      <c r="C345" s="13"/>
      <c r="D345" s="7"/>
      <c r="E345" s="7"/>
      <c r="F345" s="13"/>
      <c r="G345" s="7"/>
      <c r="H345" s="7"/>
      <c r="I345" s="1"/>
      <c r="J345" s="9"/>
    </row>
    <row r="346" spans="1:10" s="23" customFormat="1" x14ac:dyDescent="0.45">
      <c r="A346" s="45" t="s">
        <v>891</v>
      </c>
      <c r="B346" s="63"/>
      <c r="C346" s="4"/>
      <c r="D346" s="2"/>
      <c r="E346" s="2"/>
      <c r="F346" s="4"/>
      <c r="G346" s="2"/>
      <c r="H346" s="2"/>
      <c r="I346" s="6"/>
      <c r="J346" s="3"/>
    </row>
    <row r="347" spans="1:10" s="23" customFormat="1" x14ac:dyDescent="0.45">
      <c r="A347" s="47" t="s">
        <v>92</v>
      </c>
      <c r="B347" s="64" t="s">
        <v>1595</v>
      </c>
      <c r="C347" s="13">
        <v>200371</v>
      </c>
      <c r="D347" s="14">
        <v>1</v>
      </c>
      <c r="E347" s="14">
        <v>200371</v>
      </c>
      <c r="F347" s="13">
        <v>0</v>
      </c>
      <c r="G347" s="14">
        <v>0</v>
      </c>
      <c r="H347" s="14">
        <v>0</v>
      </c>
      <c r="I347" s="1">
        <v>-200371</v>
      </c>
      <c r="J347" s="9">
        <v>-200371</v>
      </c>
    </row>
    <row r="348" spans="1:10" s="23" customFormat="1" x14ac:dyDescent="0.45">
      <c r="A348" s="47" t="s">
        <v>488</v>
      </c>
      <c r="B348" s="64" t="s">
        <v>1595</v>
      </c>
      <c r="C348" s="13">
        <v>592.5</v>
      </c>
      <c r="D348" s="14">
        <v>0</v>
      </c>
      <c r="E348" s="14">
        <v>0</v>
      </c>
      <c r="F348" s="13">
        <v>0</v>
      </c>
      <c r="G348" s="14">
        <v>0</v>
      </c>
      <c r="H348" s="14">
        <v>0</v>
      </c>
      <c r="I348" s="1">
        <v>-592.5</v>
      </c>
      <c r="J348" s="9">
        <v>0</v>
      </c>
    </row>
    <row r="349" spans="1:10" s="23" customFormat="1" x14ac:dyDescent="0.45">
      <c r="A349" s="47" t="s">
        <v>2311</v>
      </c>
      <c r="B349" s="64" t="s">
        <v>1595</v>
      </c>
      <c r="C349" s="13">
        <v>123.3</v>
      </c>
      <c r="D349" s="14">
        <v>0</v>
      </c>
      <c r="E349" s="14">
        <v>0</v>
      </c>
      <c r="F349" s="13">
        <v>0</v>
      </c>
      <c r="G349" s="14">
        <v>0</v>
      </c>
      <c r="H349" s="14">
        <v>0</v>
      </c>
      <c r="I349" s="1">
        <v>-123.3</v>
      </c>
      <c r="J349" s="9">
        <v>0</v>
      </c>
    </row>
    <row r="350" spans="1:10" s="23" customFormat="1" x14ac:dyDescent="0.45">
      <c r="A350" s="47" t="s">
        <v>363</v>
      </c>
      <c r="B350" s="64" t="s">
        <v>1595</v>
      </c>
      <c r="C350" s="13">
        <v>74.8</v>
      </c>
      <c r="D350" s="14">
        <v>0</v>
      </c>
      <c r="E350" s="14">
        <v>0</v>
      </c>
      <c r="F350" s="13">
        <v>0</v>
      </c>
      <c r="G350" s="14">
        <v>0</v>
      </c>
      <c r="H350" s="14">
        <v>0</v>
      </c>
      <c r="I350" s="1">
        <v>-74.8</v>
      </c>
      <c r="J350" s="9">
        <v>0</v>
      </c>
    </row>
    <row r="351" spans="1:10" s="23" customFormat="1" x14ac:dyDescent="0.45">
      <c r="A351" s="47" t="s">
        <v>2224</v>
      </c>
      <c r="B351" s="64" t="s">
        <v>1595</v>
      </c>
      <c r="C351" s="13">
        <v>92.3</v>
      </c>
      <c r="D351" s="14">
        <v>0</v>
      </c>
      <c r="E351" s="14">
        <v>0</v>
      </c>
      <c r="F351" s="13">
        <v>0</v>
      </c>
      <c r="G351" s="14">
        <v>0</v>
      </c>
      <c r="H351" s="14">
        <v>0</v>
      </c>
      <c r="I351" s="1">
        <v>-92.3</v>
      </c>
      <c r="J351" s="9">
        <v>0</v>
      </c>
    </row>
    <row r="352" spans="1:10" s="23" customFormat="1" x14ac:dyDescent="0.45">
      <c r="A352" s="47" t="s">
        <v>1839</v>
      </c>
      <c r="B352" s="64" t="s">
        <v>1595</v>
      </c>
      <c r="C352" s="13">
        <v>15.4</v>
      </c>
      <c r="D352" s="14">
        <v>0</v>
      </c>
      <c r="E352" s="14">
        <v>0</v>
      </c>
      <c r="F352" s="13">
        <v>0</v>
      </c>
      <c r="G352" s="14">
        <v>0</v>
      </c>
      <c r="H352" s="14">
        <v>0</v>
      </c>
      <c r="I352" s="1">
        <v>-15.4</v>
      </c>
      <c r="J352" s="9">
        <v>0</v>
      </c>
    </row>
    <row r="353" spans="1:10" s="23" customFormat="1" x14ac:dyDescent="0.45">
      <c r="A353" s="69" t="s">
        <v>2055</v>
      </c>
      <c r="B353" s="65"/>
      <c r="C353" s="49">
        <f>SUM($C$347:$C$352)</f>
        <v>201269.29999999996</v>
      </c>
      <c r="D353" s="50">
        <f>SUM($D$347:$D$352)</f>
        <v>1</v>
      </c>
      <c r="E353" s="50">
        <f>SUM($E$347:$E$352)</f>
        <v>200371</v>
      </c>
      <c r="F353" s="49">
        <f>SUM($F$347:$F$352)</f>
        <v>0</v>
      </c>
      <c r="G353" s="50">
        <f>SUM($G$347:$G$352)</f>
        <v>0</v>
      </c>
      <c r="H353" s="50">
        <f>SUM($H$347:$H$352)</f>
        <v>0</v>
      </c>
      <c r="I353" s="51">
        <f>SUM($I$347:$I$352)</f>
        <v>-201269.29999999996</v>
      </c>
      <c r="J353" s="52">
        <f>SUM($J$347:$J$352)</f>
        <v>-200371</v>
      </c>
    </row>
    <row r="354" spans="1:10" s="23" customFormat="1" x14ac:dyDescent="0.45">
      <c r="A354" s="16"/>
      <c r="B354" s="67"/>
      <c r="C354" s="13"/>
      <c r="D354" s="7"/>
      <c r="E354" s="7"/>
      <c r="F354" s="13"/>
      <c r="G354" s="7"/>
      <c r="H354" s="7"/>
      <c r="I354" s="1"/>
      <c r="J354" s="9"/>
    </row>
    <row r="355" spans="1:10" s="23" customFormat="1" x14ac:dyDescent="0.45">
      <c r="A355" s="45" t="s">
        <v>491</v>
      </c>
      <c r="B355" s="63"/>
      <c r="C355" s="4"/>
      <c r="D355" s="2"/>
      <c r="E355" s="2"/>
      <c r="F355" s="4"/>
      <c r="G355" s="2"/>
      <c r="H355" s="2"/>
      <c r="I355" s="6"/>
      <c r="J355" s="3"/>
    </row>
    <row r="356" spans="1:10" s="23" customFormat="1" x14ac:dyDescent="0.45">
      <c r="A356" s="47" t="s">
        <v>817</v>
      </c>
      <c r="B356" s="64" t="s">
        <v>1595</v>
      </c>
      <c r="C356" s="13">
        <v>1548708</v>
      </c>
      <c r="D356" s="14">
        <v>1</v>
      </c>
      <c r="E356" s="14">
        <v>1548708</v>
      </c>
      <c r="F356" s="13">
        <v>1730791</v>
      </c>
      <c r="G356" s="14">
        <v>1</v>
      </c>
      <c r="H356" s="14">
        <v>1730791</v>
      </c>
      <c r="I356" s="1">
        <v>182083</v>
      </c>
      <c r="J356" s="9">
        <v>182083</v>
      </c>
    </row>
    <row r="357" spans="1:10" s="23" customFormat="1" x14ac:dyDescent="0.45">
      <c r="A357" s="47" t="s">
        <v>1873</v>
      </c>
      <c r="B357" s="64" t="s">
        <v>1595</v>
      </c>
      <c r="C357" s="13">
        <v>598.79999999999995</v>
      </c>
      <c r="D357" s="14">
        <v>0</v>
      </c>
      <c r="E357" s="14">
        <v>0</v>
      </c>
      <c r="F357" s="13">
        <v>623</v>
      </c>
      <c r="G357" s="14">
        <v>0</v>
      </c>
      <c r="H357" s="14">
        <v>0</v>
      </c>
      <c r="I357" s="1">
        <v>24.2</v>
      </c>
      <c r="J357" s="9">
        <v>0</v>
      </c>
    </row>
    <row r="358" spans="1:10" s="23" customFormat="1" x14ac:dyDescent="0.45">
      <c r="A358" s="47" t="s">
        <v>1218</v>
      </c>
      <c r="B358" s="64" t="s">
        <v>1595</v>
      </c>
      <c r="C358" s="13">
        <v>127.5</v>
      </c>
      <c r="D358" s="14">
        <v>0</v>
      </c>
      <c r="E358" s="14">
        <v>0</v>
      </c>
      <c r="F358" s="13">
        <v>133</v>
      </c>
      <c r="G358" s="14">
        <v>0</v>
      </c>
      <c r="H358" s="14">
        <v>0</v>
      </c>
      <c r="I358" s="1">
        <v>5.5</v>
      </c>
      <c r="J358" s="9">
        <v>0</v>
      </c>
    </row>
    <row r="359" spans="1:10" s="23" customFormat="1" x14ac:dyDescent="0.45">
      <c r="A359" s="47" t="s">
        <v>281</v>
      </c>
      <c r="B359" s="64" t="s">
        <v>1595</v>
      </c>
      <c r="C359" s="13">
        <v>82</v>
      </c>
      <c r="D359" s="14">
        <v>0</v>
      </c>
      <c r="E359" s="14">
        <v>0</v>
      </c>
      <c r="F359" s="13">
        <v>85</v>
      </c>
      <c r="G359" s="14">
        <v>0</v>
      </c>
      <c r="H359" s="14">
        <v>0</v>
      </c>
      <c r="I359" s="1">
        <v>3</v>
      </c>
      <c r="J359" s="9">
        <v>0</v>
      </c>
    </row>
    <row r="360" spans="1:10" s="23" customFormat="1" x14ac:dyDescent="0.45">
      <c r="A360" s="47" t="s">
        <v>753</v>
      </c>
      <c r="B360" s="64" t="s">
        <v>1595</v>
      </c>
      <c r="C360" s="13">
        <v>104.6</v>
      </c>
      <c r="D360" s="14">
        <v>0</v>
      </c>
      <c r="E360" s="14">
        <v>0</v>
      </c>
      <c r="F360" s="13">
        <v>109</v>
      </c>
      <c r="G360" s="14">
        <v>0</v>
      </c>
      <c r="H360" s="14">
        <v>0</v>
      </c>
      <c r="I360" s="1">
        <v>4.4000000000000004</v>
      </c>
      <c r="J360" s="9">
        <v>0</v>
      </c>
    </row>
    <row r="361" spans="1:10" s="23" customFormat="1" x14ac:dyDescent="0.45">
      <c r="A361" s="47" t="s">
        <v>1072</v>
      </c>
      <c r="B361" s="64" t="s">
        <v>1595</v>
      </c>
      <c r="C361" s="13">
        <v>17.399999999999999</v>
      </c>
      <c r="D361" s="14">
        <v>0</v>
      </c>
      <c r="E361" s="14">
        <v>0</v>
      </c>
      <c r="F361" s="13">
        <v>18.5</v>
      </c>
      <c r="G361" s="14">
        <v>0</v>
      </c>
      <c r="H361" s="14">
        <v>0</v>
      </c>
      <c r="I361" s="1">
        <v>1.1000000000000001</v>
      </c>
      <c r="J361" s="9">
        <v>0</v>
      </c>
    </row>
    <row r="362" spans="1:10" s="23" customFormat="1" x14ac:dyDescent="0.45">
      <c r="A362" s="69" t="s">
        <v>1221</v>
      </c>
      <c r="B362" s="65"/>
      <c r="C362" s="49">
        <f>SUM($C$356:$C$361)</f>
        <v>1549638.3</v>
      </c>
      <c r="D362" s="50">
        <f>SUM($D$356:$D$361)</f>
        <v>1</v>
      </c>
      <c r="E362" s="50">
        <f>SUM($E$356:$E$361)</f>
        <v>1548708</v>
      </c>
      <c r="F362" s="49">
        <f>SUM($F$356:$F$361)</f>
        <v>1731759.5</v>
      </c>
      <c r="G362" s="50">
        <f>SUM($G$356:$G$361)</f>
        <v>1</v>
      </c>
      <c r="H362" s="50">
        <f>SUM($H$356:$H$361)</f>
        <v>1730791</v>
      </c>
      <c r="I362" s="51">
        <f>SUM($I$356:$I$361)</f>
        <v>182121.2</v>
      </c>
      <c r="J362" s="52">
        <f>SUM($J$356:$J$361)</f>
        <v>182083</v>
      </c>
    </row>
    <row r="363" spans="1:10" s="23" customFormat="1" ht="14.65" thickBot="1" x14ac:dyDescent="0.5">
      <c r="A363" s="53" t="s">
        <v>1559</v>
      </c>
      <c r="B363" s="66"/>
      <c r="C363" s="55">
        <f>$C$335+$C$344+$C$353+$C$362</f>
        <v>2284008.2000000002</v>
      </c>
      <c r="D363" s="56">
        <f>$D$335+$D$344+$D$353+$D$362</f>
        <v>4</v>
      </c>
      <c r="E363" s="56">
        <f>$E$335+$E$344+$E$353+$E$362</f>
        <v>2280383</v>
      </c>
      <c r="F363" s="55">
        <f>$F$335+$F$344+$F$353+$F$362</f>
        <v>2180848</v>
      </c>
      <c r="G363" s="56">
        <f>$G$335+$G$344+$G$353+$G$362</f>
        <v>2</v>
      </c>
      <c r="H363" s="56">
        <f>$H$335+$H$344+$H$353+$H$362</f>
        <v>2178944</v>
      </c>
      <c r="I363" s="57">
        <f>$I$335+$I$344+$I$353+$I$362</f>
        <v>-103160.19999999995</v>
      </c>
      <c r="J363" s="58">
        <f>$J$335+$J$344+$J$353+$J$362</f>
        <v>-101439</v>
      </c>
    </row>
    <row r="364" spans="1:10" s="23" customFormat="1" ht="14.65" thickTop="1" x14ac:dyDescent="0.45">
      <c r="A364" s="16"/>
      <c r="B364" s="67"/>
      <c r="C364" s="13"/>
      <c r="D364" s="7"/>
      <c r="E364" s="7"/>
      <c r="F364" s="13"/>
      <c r="G364" s="7"/>
      <c r="H364" s="7"/>
      <c r="I364" s="1"/>
      <c r="J364" s="9"/>
    </row>
    <row r="365" spans="1:10" s="23" customFormat="1" x14ac:dyDescent="0.45">
      <c r="A365" s="40" t="s">
        <v>1898</v>
      </c>
      <c r="B365" s="62"/>
      <c r="C365" s="41"/>
      <c r="D365" s="42"/>
      <c r="E365" s="42"/>
      <c r="F365" s="41"/>
      <c r="G365" s="42"/>
      <c r="H365" s="42"/>
      <c r="I365" s="43"/>
      <c r="J365" s="44"/>
    </row>
    <row r="366" spans="1:10" s="23" customFormat="1" x14ac:dyDescent="0.45">
      <c r="A366" s="45" t="s">
        <v>638</v>
      </c>
      <c r="B366" s="73"/>
      <c r="C366" s="74"/>
      <c r="D366" s="73"/>
      <c r="E366" s="73"/>
      <c r="F366" s="74"/>
      <c r="G366" s="73"/>
      <c r="H366" s="73"/>
      <c r="I366" s="75"/>
      <c r="J366" s="76"/>
    </row>
    <row r="367" spans="1:10" s="23" customFormat="1" x14ac:dyDescent="0.45">
      <c r="A367" s="46" t="s">
        <v>1010</v>
      </c>
      <c r="B367" s="64" t="s">
        <v>1595</v>
      </c>
      <c r="C367" s="13">
        <v>24672</v>
      </c>
      <c r="D367" s="14">
        <v>1</v>
      </c>
      <c r="E367" s="14">
        <v>24672</v>
      </c>
      <c r="F367" s="13">
        <v>31350</v>
      </c>
      <c r="G367" s="14">
        <v>1</v>
      </c>
      <c r="H367" s="14">
        <v>31350</v>
      </c>
      <c r="I367" s="1">
        <v>6678</v>
      </c>
      <c r="J367" s="9">
        <v>6678</v>
      </c>
    </row>
    <row r="368" spans="1:10" s="23" customFormat="1" x14ac:dyDescent="0.45">
      <c r="A368" s="46" t="s">
        <v>1826</v>
      </c>
      <c r="B368" s="64" t="s">
        <v>1595</v>
      </c>
      <c r="C368" s="13">
        <v>14376</v>
      </c>
      <c r="D368" s="14">
        <v>1</v>
      </c>
      <c r="E368" s="14">
        <v>14376</v>
      </c>
      <c r="F368" s="13">
        <v>0</v>
      </c>
      <c r="G368" s="14">
        <v>0</v>
      </c>
      <c r="H368" s="14">
        <v>0</v>
      </c>
      <c r="I368" s="1">
        <v>-14376</v>
      </c>
      <c r="J368" s="9">
        <v>-14376</v>
      </c>
    </row>
    <row r="369" spans="1:10" s="23" customFormat="1" x14ac:dyDescent="0.45">
      <c r="A369" s="46" t="s">
        <v>1718</v>
      </c>
      <c r="B369" s="64" t="s">
        <v>1595</v>
      </c>
      <c r="C369" s="13">
        <v>0</v>
      </c>
      <c r="D369" s="14">
        <v>0</v>
      </c>
      <c r="E369" s="14">
        <v>0</v>
      </c>
      <c r="F369" s="13">
        <v>1250</v>
      </c>
      <c r="G369" s="14">
        <v>0</v>
      </c>
      <c r="H369" s="14">
        <v>0</v>
      </c>
      <c r="I369" s="1">
        <v>1250</v>
      </c>
      <c r="J369" s="9">
        <v>0</v>
      </c>
    </row>
    <row r="370" spans="1:10" s="23" customFormat="1" x14ac:dyDescent="0.45">
      <c r="A370" s="46" t="s">
        <v>2169</v>
      </c>
      <c r="B370" s="64" t="s">
        <v>1595</v>
      </c>
      <c r="C370" s="13">
        <v>1580</v>
      </c>
      <c r="D370" s="14">
        <v>0</v>
      </c>
      <c r="E370" s="14">
        <v>0</v>
      </c>
      <c r="F370" s="13">
        <v>1580</v>
      </c>
      <c r="G370" s="14">
        <v>0</v>
      </c>
      <c r="H370" s="14">
        <v>0</v>
      </c>
      <c r="I370" s="1">
        <v>0</v>
      </c>
      <c r="J370" s="9">
        <v>0</v>
      </c>
    </row>
    <row r="371" spans="1:10" s="23" customFormat="1" x14ac:dyDescent="0.45">
      <c r="A371" s="69" t="s">
        <v>589</v>
      </c>
      <c r="B371" s="65"/>
      <c r="C371" s="49">
        <f>SUM($C$367:$C$370)</f>
        <v>40628</v>
      </c>
      <c r="D371" s="50">
        <f>SUM($D$367:$D$370)</f>
        <v>2</v>
      </c>
      <c r="E371" s="50">
        <f>SUM($E$367:$E$370)</f>
        <v>39048</v>
      </c>
      <c r="F371" s="49">
        <f>SUM($F$367:$F$370)</f>
        <v>34180</v>
      </c>
      <c r="G371" s="50">
        <f>SUM($G$367:$G$370)</f>
        <v>1</v>
      </c>
      <c r="H371" s="50">
        <f>SUM($H$367:$H$370)</f>
        <v>31350</v>
      </c>
      <c r="I371" s="51">
        <f>SUM($I$367:$I$370)</f>
        <v>-6448</v>
      </c>
      <c r="J371" s="52">
        <f>SUM($J$367:$J$370)</f>
        <v>-7698</v>
      </c>
    </row>
    <row r="372" spans="1:10" s="23" customFormat="1" x14ac:dyDescent="0.45">
      <c r="A372" s="48" t="s">
        <v>939</v>
      </c>
      <c r="B372" s="65"/>
      <c r="C372" s="49">
        <f>$C$371</f>
        <v>40628</v>
      </c>
      <c r="D372" s="50">
        <f>$D$371</f>
        <v>2</v>
      </c>
      <c r="E372" s="50">
        <f>$E$371</f>
        <v>39048</v>
      </c>
      <c r="F372" s="49">
        <f>$F$371</f>
        <v>34180</v>
      </c>
      <c r="G372" s="50">
        <f>$G$371</f>
        <v>1</v>
      </c>
      <c r="H372" s="50">
        <f>$H$371</f>
        <v>31350</v>
      </c>
      <c r="I372" s="51">
        <f>$I$371</f>
        <v>-6448</v>
      </c>
      <c r="J372" s="52">
        <f>$J$371</f>
        <v>-7698</v>
      </c>
    </row>
    <row r="373" spans="1:10" s="23" customFormat="1" x14ac:dyDescent="0.45">
      <c r="A373" s="16"/>
      <c r="B373" s="67"/>
      <c r="C373" s="13"/>
      <c r="D373" s="7"/>
      <c r="E373" s="7"/>
      <c r="F373" s="13"/>
      <c r="G373" s="7"/>
      <c r="H373" s="7"/>
      <c r="I373" s="1"/>
      <c r="J373" s="9"/>
    </row>
    <row r="374" spans="1:10" s="23" customFormat="1" x14ac:dyDescent="0.45">
      <c r="A374" s="40" t="s">
        <v>2100</v>
      </c>
      <c r="B374" s="62"/>
      <c r="C374" s="41"/>
      <c r="D374" s="42"/>
      <c r="E374" s="42"/>
      <c r="F374" s="41"/>
      <c r="G374" s="42"/>
      <c r="H374" s="42"/>
      <c r="I374" s="43"/>
      <c r="J374" s="44"/>
    </row>
    <row r="375" spans="1:10" s="23" customFormat="1" x14ac:dyDescent="0.45">
      <c r="A375" s="45" t="s">
        <v>1528</v>
      </c>
      <c r="B375" s="63"/>
      <c r="C375" s="4"/>
      <c r="D375" s="2"/>
      <c r="E375" s="2"/>
      <c r="F375" s="4"/>
      <c r="G375" s="2"/>
      <c r="H375" s="2"/>
      <c r="I375" s="6"/>
      <c r="J375" s="3"/>
    </row>
    <row r="376" spans="1:10" s="23" customFormat="1" x14ac:dyDescent="0.45">
      <c r="A376" s="47" t="s">
        <v>2023</v>
      </c>
      <c r="B376" s="64" t="s">
        <v>1595</v>
      </c>
      <c r="C376" s="13">
        <v>550</v>
      </c>
      <c r="D376" s="14">
        <v>1</v>
      </c>
      <c r="E376" s="14">
        <v>500</v>
      </c>
      <c r="F376" s="13">
        <v>0</v>
      </c>
      <c r="G376" s="14">
        <v>0</v>
      </c>
      <c r="H376" s="14">
        <v>0</v>
      </c>
      <c r="I376" s="1">
        <v>-550</v>
      </c>
      <c r="J376" s="9">
        <v>-500</v>
      </c>
    </row>
    <row r="377" spans="1:10" s="23" customFormat="1" x14ac:dyDescent="0.45">
      <c r="A377" s="69" t="s">
        <v>675</v>
      </c>
      <c r="B377" s="65"/>
      <c r="C377" s="49">
        <f>SUM($C$376:$C$376)</f>
        <v>550</v>
      </c>
      <c r="D377" s="50">
        <f>SUM($D$376:$D$376)</f>
        <v>1</v>
      </c>
      <c r="E377" s="50">
        <f>SUM($E$376:$E$376)</f>
        <v>500</v>
      </c>
      <c r="F377" s="49">
        <f>SUM($F$376:$F$376)</f>
        <v>0</v>
      </c>
      <c r="G377" s="50">
        <f>SUM($G$376:$G$376)</f>
        <v>0</v>
      </c>
      <c r="H377" s="50">
        <f>SUM($H$376:$H$376)</f>
        <v>0</v>
      </c>
      <c r="I377" s="51">
        <f>SUM($I$376:$I$376)</f>
        <v>-550</v>
      </c>
      <c r="J377" s="52">
        <f>SUM($J$376:$J$376)</f>
        <v>-500</v>
      </c>
    </row>
    <row r="378" spans="1:10" s="23" customFormat="1" x14ac:dyDescent="0.45">
      <c r="A378" s="16"/>
      <c r="B378" s="67"/>
      <c r="C378" s="13"/>
      <c r="D378" s="7"/>
      <c r="E378" s="7"/>
      <c r="F378" s="13"/>
      <c r="G378" s="7"/>
      <c r="H378" s="7"/>
      <c r="I378" s="1"/>
      <c r="J378" s="9"/>
    </row>
    <row r="379" spans="1:10" s="23" customFormat="1" x14ac:dyDescent="0.45">
      <c r="A379" s="45" t="s">
        <v>355</v>
      </c>
      <c r="B379" s="63"/>
      <c r="C379" s="4"/>
      <c r="D379" s="2"/>
      <c r="E379" s="2"/>
      <c r="F379" s="4"/>
      <c r="G379" s="2"/>
      <c r="H379" s="2"/>
      <c r="I379" s="6"/>
      <c r="J379" s="3"/>
    </row>
    <row r="380" spans="1:10" s="23" customFormat="1" x14ac:dyDescent="0.45">
      <c r="A380" s="47" t="s">
        <v>344</v>
      </c>
      <c r="B380" s="64" t="s">
        <v>1595</v>
      </c>
      <c r="C380" s="13">
        <v>259276</v>
      </c>
      <c r="D380" s="14">
        <v>1</v>
      </c>
      <c r="E380" s="14">
        <v>259276</v>
      </c>
      <c r="F380" s="13">
        <v>506634</v>
      </c>
      <c r="G380" s="14">
        <v>1</v>
      </c>
      <c r="H380" s="14">
        <v>506634</v>
      </c>
      <c r="I380" s="1">
        <v>247358</v>
      </c>
      <c r="J380" s="9">
        <v>247358</v>
      </c>
    </row>
    <row r="381" spans="1:10" s="23" customFormat="1" x14ac:dyDescent="0.45">
      <c r="A381" s="47" t="s">
        <v>1161</v>
      </c>
      <c r="B381" s="64" t="s">
        <v>1595</v>
      </c>
      <c r="C381" s="13">
        <v>598.79999999999995</v>
      </c>
      <c r="D381" s="14">
        <v>1</v>
      </c>
      <c r="E381" s="14">
        <v>598.79999999999995</v>
      </c>
      <c r="F381" s="13">
        <v>623</v>
      </c>
      <c r="G381" s="14">
        <v>0</v>
      </c>
      <c r="H381" s="14">
        <v>0</v>
      </c>
      <c r="I381" s="1">
        <v>24.2</v>
      </c>
      <c r="J381" s="9">
        <v>-598.79999999999995</v>
      </c>
    </row>
    <row r="382" spans="1:10" s="23" customFormat="1" x14ac:dyDescent="0.45">
      <c r="A382" s="47" t="s">
        <v>1838</v>
      </c>
      <c r="B382" s="64" t="s">
        <v>1595</v>
      </c>
      <c r="C382" s="13">
        <v>127.5</v>
      </c>
      <c r="D382" s="14">
        <v>1</v>
      </c>
      <c r="E382" s="14">
        <v>127.5</v>
      </c>
      <c r="F382" s="13">
        <v>133</v>
      </c>
      <c r="G382" s="14">
        <v>0</v>
      </c>
      <c r="H382" s="14">
        <v>0</v>
      </c>
      <c r="I382" s="1">
        <v>5.5</v>
      </c>
      <c r="J382" s="9">
        <v>-127.5</v>
      </c>
    </row>
    <row r="383" spans="1:10" s="23" customFormat="1" x14ac:dyDescent="0.45">
      <c r="A383" s="47" t="s">
        <v>1052</v>
      </c>
      <c r="B383" s="64" t="s">
        <v>1595</v>
      </c>
      <c r="C383" s="13">
        <v>104.6</v>
      </c>
      <c r="D383" s="14">
        <v>1</v>
      </c>
      <c r="E383" s="14">
        <v>104.6</v>
      </c>
      <c r="F383" s="13">
        <v>109</v>
      </c>
      <c r="G383" s="14">
        <v>0</v>
      </c>
      <c r="H383" s="14">
        <v>0</v>
      </c>
      <c r="I383" s="1">
        <v>4.4000000000000004</v>
      </c>
      <c r="J383" s="9">
        <v>-104.6</v>
      </c>
    </row>
    <row r="384" spans="1:10" s="23" customFormat="1" x14ac:dyDescent="0.45">
      <c r="A384" s="47" t="s">
        <v>858</v>
      </c>
      <c r="B384" s="64" t="s">
        <v>1595</v>
      </c>
      <c r="C384" s="13">
        <v>82</v>
      </c>
      <c r="D384" s="14">
        <v>1</v>
      </c>
      <c r="E384" s="14">
        <v>82</v>
      </c>
      <c r="F384" s="13">
        <v>85.5</v>
      </c>
      <c r="G384" s="14">
        <v>0</v>
      </c>
      <c r="H384" s="14">
        <v>0</v>
      </c>
      <c r="I384" s="1">
        <v>3.5</v>
      </c>
      <c r="J384" s="9">
        <v>-82</v>
      </c>
    </row>
    <row r="385" spans="1:10" s="23" customFormat="1" x14ac:dyDescent="0.45">
      <c r="A385" s="47" t="s">
        <v>1541</v>
      </c>
      <c r="B385" s="64" t="s">
        <v>1595</v>
      </c>
      <c r="C385" s="13">
        <v>17.399999999999999</v>
      </c>
      <c r="D385" s="14">
        <v>1</v>
      </c>
      <c r="E385" s="14">
        <v>17.399999999999999</v>
      </c>
      <c r="F385" s="13">
        <v>18.5</v>
      </c>
      <c r="G385" s="14">
        <v>0</v>
      </c>
      <c r="H385" s="14">
        <v>0</v>
      </c>
      <c r="I385" s="1">
        <v>1.1000000000000001</v>
      </c>
      <c r="J385" s="9">
        <v>-17.399999999999999</v>
      </c>
    </row>
    <row r="386" spans="1:10" s="23" customFormat="1" x14ac:dyDescent="0.45">
      <c r="A386" s="69" t="s">
        <v>43</v>
      </c>
      <c r="B386" s="65"/>
      <c r="C386" s="49">
        <f>SUM($C$380:$C$385)</f>
        <v>260206.3</v>
      </c>
      <c r="D386" s="50">
        <f>SUM($D$380:$D$385)</f>
        <v>6</v>
      </c>
      <c r="E386" s="50">
        <f>SUM($E$380:$E$385)</f>
        <v>260206.3</v>
      </c>
      <c r="F386" s="49">
        <f>SUM($F$380:$F$385)</f>
        <v>507603</v>
      </c>
      <c r="G386" s="50">
        <f>SUM($G$380:$G$385)</f>
        <v>1</v>
      </c>
      <c r="H386" s="50">
        <f>SUM($H$380:$H$385)</f>
        <v>506634</v>
      </c>
      <c r="I386" s="51">
        <f>SUM($I$380:$I$385)</f>
        <v>247396.7</v>
      </c>
      <c r="J386" s="52">
        <f>SUM($J$380:$J$385)</f>
        <v>246427.7</v>
      </c>
    </row>
    <row r="387" spans="1:10" s="23" customFormat="1" x14ac:dyDescent="0.45">
      <c r="A387" s="16"/>
      <c r="B387" s="67"/>
      <c r="C387" s="13"/>
      <c r="D387" s="7"/>
      <c r="E387" s="7"/>
      <c r="F387" s="13"/>
      <c r="G387" s="7"/>
      <c r="H387" s="7"/>
      <c r="I387" s="1"/>
      <c r="J387" s="9"/>
    </row>
    <row r="388" spans="1:10" s="23" customFormat="1" x14ac:dyDescent="0.45">
      <c r="A388" s="45" t="s">
        <v>717</v>
      </c>
      <c r="B388" s="63"/>
      <c r="C388" s="4"/>
      <c r="D388" s="2"/>
      <c r="E388" s="2"/>
      <c r="F388" s="4"/>
      <c r="G388" s="2"/>
      <c r="H388" s="2"/>
      <c r="I388" s="6"/>
      <c r="J388" s="3"/>
    </row>
    <row r="389" spans="1:10" s="23" customFormat="1" x14ac:dyDescent="0.45">
      <c r="A389" s="47" t="s">
        <v>299</v>
      </c>
      <c r="B389" s="64" t="s">
        <v>1595</v>
      </c>
      <c r="C389" s="13">
        <v>26985</v>
      </c>
      <c r="D389" s="14">
        <v>1</v>
      </c>
      <c r="E389" s="14">
        <v>26985</v>
      </c>
      <c r="F389" s="13">
        <v>63200</v>
      </c>
      <c r="G389" s="14">
        <v>1</v>
      </c>
      <c r="H389" s="14">
        <v>63200</v>
      </c>
      <c r="I389" s="1">
        <v>36215</v>
      </c>
      <c r="J389" s="9">
        <v>36215</v>
      </c>
    </row>
    <row r="390" spans="1:10" s="23" customFormat="1" x14ac:dyDescent="0.45">
      <c r="A390" s="47" t="s">
        <v>482</v>
      </c>
      <c r="B390" s="64" t="s">
        <v>1595</v>
      </c>
      <c r="C390" s="13">
        <v>0</v>
      </c>
      <c r="D390" s="14">
        <v>0</v>
      </c>
      <c r="E390" s="14">
        <v>0</v>
      </c>
      <c r="F390" s="13">
        <v>0</v>
      </c>
      <c r="G390" s="14">
        <v>0</v>
      </c>
      <c r="H390" s="14">
        <v>0</v>
      </c>
      <c r="I390" s="1">
        <v>0</v>
      </c>
      <c r="J390" s="9">
        <v>0</v>
      </c>
    </row>
    <row r="391" spans="1:10" s="23" customFormat="1" x14ac:dyDescent="0.45">
      <c r="A391" s="47" t="s">
        <v>146</v>
      </c>
      <c r="B391" s="64" t="s">
        <v>1595</v>
      </c>
      <c r="C391" s="13">
        <v>2631</v>
      </c>
      <c r="D391" s="14">
        <v>0</v>
      </c>
      <c r="E391" s="14">
        <v>0</v>
      </c>
      <c r="F391" s="13">
        <v>2680</v>
      </c>
      <c r="G391" s="14">
        <v>0</v>
      </c>
      <c r="H391" s="14">
        <v>0</v>
      </c>
      <c r="I391" s="1">
        <v>49</v>
      </c>
      <c r="J391" s="9">
        <v>0</v>
      </c>
    </row>
    <row r="392" spans="1:10" s="23" customFormat="1" x14ac:dyDescent="0.45">
      <c r="A392" s="47" t="s">
        <v>1989</v>
      </c>
      <c r="B392" s="64" t="s">
        <v>1595</v>
      </c>
      <c r="C392" s="13">
        <v>0</v>
      </c>
      <c r="D392" s="14">
        <v>0</v>
      </c>
      <c r="E392" s="14">
        <v>0</v>
      </c>
      <c r="F392" s="13">
        <v>0</v>
      </c>
      <c r="G392" s="14">
        <v>0</v>
      </c>
      <c r="H392" s="14">
        <v>0</v>
      </c>
      <c r="I392" s="1">
        <v>0</v>
      </c>
      <c r="J392" s="9">
        <v>0</v>
      </c>
    </row>
    <row r="393" spans="1:10" s="23" customFormat="1" x14ac:dyDescent="0.45">
      <c r="A393" s="47" t="s">
        <v>3</v>
      </c>
      <c r="B393" s="64" t="s">
        <v>1595</v>
      </c>
      <c r="C393" s="13">
        <v>0</v>
      </c>
      <c r="D393" s="14">
        <v>0</v>
      </c>
      <c r="E393" s="14">
        <v>0</v>
      </c>
      <c r="F393" s="13">
        <v>0</v>
      </c>
      <c r="G393" s="14">
        <v>0</v>
      </c>
      <c r="H393" s="14">
        <v>0</v>
      </c>
      <c r="I393" s="1">
        <v>0</v>
      </c>
      <c r="J393" s="9">
        <v>0</v>
      </c>
    </row>
    <row r="394" spans="1:10" s="23" customFormat="1" x14ac:dyDescent="0.45">
      <c r="A394" s="47" t="s">
        <v>498</v>
      </c>
      <c r="B394" s="64" t="s">
        <v>1595</v>
      </c>
      <c r="C394" s="13">
        <v>2105</v>
      </c>
      <c r="D394" s="14">
        <v>0</v>
      </c>
      <c r="E394" s="14">
        <v>0</v>
      </c>
      <c r="F394" s="13">
        <v>2144</v>
      </c>
      <c r="G394" s="14">
        <v>0</v>
      </c>
      <c r="H394" s="14">
        <v>0</v>
      </c>
      <c r="I394" s="1">
        <v>39</v>
      </c>
      <c r="J394" s="9">
        <v>0</v>
      </c>
    </row>
    <row r="395" spans="1:10" s="23" customFormat="1" x14ac:dyDescent="0.45">
      <c r="A395" s="47" t="s">
        <v>1971</v>
      </c>
      <c r="B395" s="64" t="s">
        <v>1595</v>
      </c>
      <c r="C395" s="13">
        <v>0</v>
      </c>
      <c r="D395" s="14">
        <v>0</v>
      </c>
      <c r="E395" s="14">
        <v>0</v>
      </c>
      <c r="F395" s="13">
        <v>0</v>
      </c>
      <c r="G395" s="14">
        <v>0</v>
      </c>
      <c r="H395" s="14">
        <v>0</v>
      </c>
      <c r="I395" s="1">
        <v>0</v>
      </c>
      <c r="J395" s="9">
        <v>0</v>
      </c>
    </row>
    <row r="396" spans="1:10" s="23" customFormat="1" x14ac:dyDescent="0.45">
      <c r="A396" s="47" t="s">
        <v>1723</v>
      </c>
      <c r="B396" s="64" t="s">
        <v>1595</v>
      </c>
      <c r="C396" s="13">
        <v>1754</v>
      </c>
      <c r="D396" s="14">
        <v>0</v>
      </c>
      <c r="E396" s="14">
        <v>0</v>
      </c>
      <c r="F396" s="13">
        <v>1788</v>
      </c>
      <c r="G396" s="14">
        <v>0</v>
      </c>
      <c r="H396" s="14">
        <v>0</v>
      </c>
      <c r="I396" s="1">
        <v>34</v>
      </c>
      <c r="J396" s="9">
        <v>0</v>
      </c>
    </row>
    <row r="397" spans="1:10" s="23" customFormat="1" x14ac:dyDescent="0.45">
      <c r="A397" s="47" t="s">
        <v>365</v>
      </c>
      <c r="B397" s="64" t="s">
        <v>1595</v>
      </c>
      <c r="C397" s="13">
        <v>0</v>
      </c>
      <c r="D397" s="14">
        <v>0</v>
      </c>
      <c r="E397" s="14">
        <v>0</v>
      </c>
      <c r="F397" s="13">
        <v>0</v>
      </c>
      <c r="G397" s="14">
        <v>0</v>
      </c>
      <c r="H397" s="14">
        <v>0</v>
      </c>
      <c r="I397" s="1">
        <v>0</v>
      </c>
      <c r="J397" s="9">
        <v>0</v>
      </c>
    </row>
    <row r="398" spans="1:10" s="23" customFormat="1" x14ac:dyDescent="0.45">
      <c r="A398" s="47" t="s">
        <v>1776</v>
      </c>
      <c r="B398" s="64" t="s">
        <v>1595</v>
      </c>
      <c r="C398" s="13">
        <v>1228</v>
      </c>
      <c r="D398" s="14">
        <v>0</v>
      </c>
      <c r="E398" s="14">
        <v>0</v>
      </c>
      <c r="F398" s="13">
        <v>1250</v>
      </c>
      <c r="G398" s="14">
        <v>0</v>
      </c>
      <c r="H398" s="14">
        <v>0</v>
      </c>
      <c r="I398" s="1">
        <v>22</v>
      </c>
      <c r="J398" s="9">
        <v>0</v>
      </c>
    </row>
    <row r="399" spans="1:10" s="23" customFormat="1" x14ac:dyDescent="0.45">
      <c r="A399" s="47" t="s">
        <v>1609</v>
      </c>
      <c r="B399" s="64" t="s">
        <v>1595</v>
      </c>
      <c r="C399" s="13">
        <v>0</v>
      </c>
      <c r="D399" s="14">
        <v>0</v>
      </c>
      <c r="E399" s="14">
        <v>0</v>
      </c>
      <c r="F399" s="13">
        <v>0</v>
      </c>
      <c r="G399" s="14">
        <v>0</v>
      </c>
      <c r="H399" s="14">
        <v>0</v>
      </c>
      <c r="I399" s="1">
        <v>0</v>
      </c>
      <c r="J399" s="9">
        <v>0</v>
      </c>
    </row>
    <row r="400" spans="1:10" s="23" customFormat="1" x14ac:dyDescent="0.45">
      <c r="A400" s="47" t="s">
        <v>147</v>
      </c>
      <c r="B400" s="64" t="s">
        <v>1595</v>
      </c>
      <c r="C400" s="13">
        <v>1580</v>
      </c>
      <c r="D400" s="14">
        <v>0</v>
      </c>
      <c r="E400" s="14">
        <v>0</v>
      </c>
      <c r="F400" s="13">
        <v>1590</v>
      </c>
      <c r="G400" s="14">
        <v>0</v>
      </c>
      <c r="H400" s="14">
        <v>0</v>
      </c>
      <c r="I400" s="1">
        <v>10</v>
      </c>
      <c r="J400" s="9">
        <v>0</v>
      </c>
    </row>
    <row r="401" spans="1:10" s="23" customFormat="1" x14ac:dyDescent="0.45">
      <c r="A401" s="69" t="s">
        <v>708</v>
      </c>
      <c r="B401" s="65"/>
      <c r="C401" s="49">
        <f>SUM($C$389:$C$400)</f>
        <v>36283</v>
      </c>
      <c r="D401" s="50">
        <f>SUM($D$389:$D$400)</f>
        <v>1</v>
      </c>
      <c r="E401" s="50">
        <f>SUM($E$389:$E$400)</f>
        <v>26985</v>
      </c>
      <c r="F401" s="49">
        <f>SUM($F$389:$F$400)</f>
        <v>72652</v>
      </c>
      <c r="G401" s="50">
        <f>SUM($G$389:$G$400)</f>
        <v>1</v>
      </c>
      <c r="H401" s="50">
        <f>SUM($H$389:$H$400)</f>
        <v>63200</v>
      </c>
      <c r="I401" s="51">
        <f>SUM($I$389:$I$400)</f>
        <v>36369</v>
      </c>
      <c r="J401" s="52">
        <f>SUM($J$389:$J$400)</f>
        <v>36215</v>
      </c>
    </row>
    <row r="402" spans="1:10" s="23" customFormat="1" ht="14.65" thickBot="1" x14ac:dyDescent="0.5">
      <c r="A402" s="53" t="s">
        <v>1116</v>
      </c>
      <c r="B402" s="66"/>
      <c r="C402" s="55">
        <f>$C$377+$C$386+$C$401</f>
        <v>297039.3</v>
      </c>
      <c r="D402" s="56">
        <f>$D$377+$D$386+$D$401</f>
        <v>8</v>
      </c>
      <c r="E402" s="56">
        <f>$E$377+$E$386+$E$401</f>
        <v>287691.3</v>
      </c>
      <c r="F402" s="55">
        <f>$F$377+$F$386+$F$401</f>
        <v>580255</v>
      </c>
      <c r="G402" s="56">
        <f>$G$377+$G$386+$G$401</f>
        <v>2</v>
      </c>
      <c r="H402" s="56">
        <f>$H$377+$H$386+$H$401</f>
        <v>569834</v>
      </c>
      <c r="I402" s="57">
        <f>$I$377+$I$386+$I$401</f>
        <v>283215.7</v>
      </c>
      <c r="J402" s="58">
        <f>$J$377+$J$386+$J$401</f>
        <v>282142.7</v>
      </c>
    </row>
    <row r="403" spans="1:10" s="23" customFormat="1" ht="14.65" thickTop="1" x14ac:dyDescent="0.45">
      <c r="A403" s="16"/>
      <c r="B403" s="67"/>
      <c r="C403" s="13"/>
      <c r="D403" s="7"/>
      <c r="E403" s="7"/>
      <c r="F403" s="13"/>
      <c r="G403" s="7"/>
      <c r="H403" s="7"/>
      <c r="I403" s="1"/>
      <c r="J403" s="9"/>
    </row>
    <row r="404" spans="1:10" s="23" customFormat="1" x14ac:dyDescent="0.45">
      <c r="A404" s="40" t="s">
        <v>1143</v>
      </c>
      <c r="B404" s="62"/>
      <c r="C404" s="41"/>
      <c r="D404" s="42"/>
      <c r="E404" s="42"/>
      <c r="F404" s="41"/>
      <c r="G404" s="42"/>
      <c r="H404" s="42"/>
      <c r="I404" s="43"/>
      <c r="J404" s="44"/>
    </row>
    <row r="405" spans="1:10" s="23" customFormat="1" x14ac:dyDescent="0.45">
      <c r="A405" s="45" t="s">
        <v>2113</v>
      </c>
      <c r="B405" s="63"/>
      <c r="C405" s="4"/>
      <c r="D405" s="2"/>
      <c r="E405" s="2"/>
      <c r="F405" s="4"/>
      <c r="G405" s="2"/>
      <c r="H405" s="2"/>
      <c r="I405" s="6"/>
      <c r="J405" s="3"/>
    </row>
    <row r="406" spans="1:10" s="23" customFormat="1" x14ac:dyDescent="0.45">
      <c r="A406" s="47" t="s">
        <v>2033</v>
      </c>
      <c r="B406" s="64" t="s">
        <v>1595</v>
      </c>
      <c r="C406" s="13">
        <v>149926</v>
      </c>
      <c r="D406" s="14">
        <v>1</v>
      </c>
      <c r="E406" s="14">
        <v>149926</v>
      </c>
      <c r="F406" s="13">
        <v>104086</v>
      </c>
      <c r="G406" s="14">
        <v>1</v>
      </c>
      <c r="H406" s="14">
        <v>104086</v>
      </c>
      <c r="I406" s="1">
        <v>-45840</v>
      </c>
      <c r="J406" s="9">
        <v>-45840</v>
      </c>
    </row>
    <row r="407" spans="1:10" s="23" customFormat="1" x14ac:dyDescent="0.45">
      <c r="A407" s="47" t="s">
        <v>1695</v>
      </c>
      <c r="B407" s="64" t="s">
        <v>1595</v>
      </c>
      <c r="C407" s="13">
        <v>592.5</v>
      </c>
      <c r="D407" s="14">
        <v>0</v>
      </c>
      <c r="E407" s="14">
        <v>0</v>
      </c>
      <c r="F407" s="13">
        <v>616.5</v>
      </c>
      <c r="G407" s="14">
        <v>0</v>
      </c>
      <c r="H407" s="14">
        <v>0</v>
      </c>
      <c r="I407" s="1">
        <v>24</v>
      </c>
      <c r="J407" s="9">
        <v>0</v>
      </c>
    </row>
    <row r="408" spans="1:10" s="23" customFormat="1" x14ac:dyDescent="0.45">
      <c r="A408" s="47" t="s">
        <v>1688</v>
      </c>
      <c r="B408" s="64" t="s">
        <v>1595</v>
      </c>
      <c r="C408" s="13">
        <v>123.3</v>
      </c>
      <c r="D408" s="14">
        <v>0</v>
      </c>
      <c r="E408" s="14">
        <v>0</v>
      </c>
      <c r="F408" s="13">
        <v>128.5</v>
      </c>
      <c r="G408" s="14">
        <v>0</v>
      </c>
      <c r="H408" s="14">
        <v>0</v>
      </c>
      <c r="I408" s="1">
        <v>5.2</v>
      </c>
      <c r="J408" s="9">
        <v>0</v>
      </c>
    </row>
    <row r="409" spans="1:10" s="23" customFormat="1" x14ac:dyDescent="0.45">
      <c r="A409" s="47" t="s">
        <v>942</v>
      </c>
      <c r="B409" s="64" t="s">
        <v>1595</v>
      </c>
      <c r="C409" s="13">
        <v>74.8</v>
      </c>
      <c r="D409" s="14">
        <v>0</v>
      </c>
      <c r="E409" s="14">
        <v>0</v>
      </c>
      <c r="F409" s="13">
        <v>78</v>
      </c>
      <c r="G409" s="14">
        <v>0</v>
      </c>
      <c r="H409" s="14">
        <v>0</v>
      </c>
      <c r="I409" s="1">
        <v>3.2</v>
      </c>
      <c r="J409" s="9">
        <v>0</v>
      </c>
    </row>
    <row r="410" spans="1:10" s="23" customFormat="1" x14ac:dyDescent="0.45">
      <c r="A410" s="47" t="s">
        <v>2289</v>
      </c>
      <c r="B410" s="64" t="s">
        <v>1595</v>
      </c>
      <c r="C410" s="13">
        <v>74.8</v>
      </c>
      <c r="D410" s="14">
        <v>0</v>
      </c>
      <c r="E410" s="14">
        <v>0</v>
      </c>
      <c r="F410" s="13">
        <v>78</v>
      </c>
      <c r="G410" s="14">
        <v>0</v>
      </c>
      <c r="H410" s="14">
        <v>0</v>
      </c>
      <c r="I410" s="1">
        <v>3.2</v>
      </c>
      <c r="J410" s="9">
        <v>0</v>
      </c>
    </row>
    <row r="411" spans="1:10" s="23" customFormat="1" x14ac:dyDescent="0.45">
      <c r="A411" s="47" t="s">
        <v>453</v>
      </c>
      <c r="B411" s="64" t="s">
        <v>1595</v>
      </c>
      <c r="C411" s="13">
        <v>92.3</v>
      </c>
      <c r="D411" s="14">
        <v>0</v>
      </c>
      <c r="E411" s="14">
        <v>0</v>
      </c>
      <c r="F411" s="13">
        <v>96</v>
      </c>
      <c r="G411" s="14">
        <v>0</v>
      </c>
      <c r="H411" s="14">
        <v>0</v>
      </c>
      <c r="I411" s="1">
        <v>3.7</v>
      </c>
      <c r="J411" s="9">
        <v>0</v>
      </c>
    </row>
    <row r="412" spans="1:10" s="23" customFormat="1" x14ac:dyDescent="0.45">
      <c r="A412" s="47" t="s">
        <v>1065</v>
      </c>
      <c r="B412" s="64" t="s">
        <v>1595</v>
      </c>
      <c r="C412" s="13">
        <v>15.4</v>
      </c>
      <c r="D412" s="14">
        <v>0</v>
      </c>
      <c r="E412" s="14">
        <v>0</v>
      </c>
      <c r="F412" s="13">
        <v>16.5</v>
      </c>
      <c r="G412" s="14">
        <v>0</v>
      </c>
      <c r="H412" s="14">
        <v>0</v>
      </c>
      <c r="I412" s="1">
        <v>1.1000000000000001</v>
      </c>
      <c r="J412" s="9">
        <v>0</v>
      </c>
    </row>
    <row r="413" spans="1:10" s="23" customFormat="1" x14ac:dyDescent="0.45">
      <c r="A413" s="69" t="s">
        <v>851</v>
      </c>
      <c r="B413" s="65"/>
      <c r="C413" s="49">
        <f>SUM($C$406:$C$412)</f>
        <v>150899.09999999995</v>
      </c>
      <c r="D413" s="50">
        <f>SUM($D$406:$D$412)</f>
        <v>1</v>
      </c>
      <c r="E413" s="50">
        <f>SUM($E$406:$E$412)</f>
        <v>149926</v>
      </c>
      <c r="F413" s="49">
        <f>SUM($F$406:$F$412)</f>
        <v>105099.5</v>
      </c>
      <c r="G413" s="50">
        <f>SUM($G$406:$G$412)</f>
        <v>1</v>
      </c>
      <c r="H413" s="50">
        <f>SUM($H$406:$H$412)</f>
        <v>104086</v>
      </c>
      <c r="I413" s="51">
        <f>SUM($I$406:$I$412)</f>
        <v>-45799.600000000013</v>
      </c>
      <c r="J413" s="52">
        <f>SUM($J$406:$J$412)</f>
        <v>-45840</v>
      </c>
    </row>
    <row r="414" spans="1:10" s="23" customFormat="1" x14ac:dyDescent="0.45">
      <c r="A414" s="16"/>
      <c r="B414" s="67"/>
      <c r="C414" s="13"/>
      <c r="D414" s="7"/>
      <c r="E414" s="7"/>
      <c r="F414" s="13"/>
      <c r="G414" s="7"/>
      <c r="H414" s="7"/>
      <c r="I414" s="1"/>
      <c r="J414" s="9"/>
    </row>
    <row r="415" spans="1:10" s="23" customFormat="1" x14ac:dyDescent="0.45">
      <c r="A415" s="45" t="s">
        <v>592</v>
      </c>
      <c r="B415" s="63"/>
      <c r="C415" s="4"/>
      <c r="D415" s="2"/>
      <c r="E415" s="2"/>
      <c r="F415" s="4"/>
      <c r="G415" s="2"/>
      <c r="H415" s="2"/>
      <c r="I415" s="6"/>
      <c r="J415" s="3"/>
    </row>
    <row r="416" spans="1:10" s="23" customFormat="1" x14ac:dyDescent="0.45">
      <c r="A416" s="47" t="s">
        <v>547</v>
      </c>
      <c r="B416" s="64" t="s">
        <v>1595</v>
      </c>
      <c r="C416" s="13">
        <v>2568</v>
      </c>
      <c r="D416" s="14">
        <v>0</v>
      </c>
      <c r="E416" s="14">
        <v>0</v>
      </c>
      <c r="F416" s="13">
        <v>2680</v>
      </c>
      <c r="G416" s="14">
        <v>0</v>
      </c>
      <c r="H416" s="14">
        <v>0</v>
      </c>
      <c r="I416" s="1">
        <v>112</v>
      </c>
      <c r="J416" s="9">
        <v>0</v>
      </c>
    </row>
    <row r="417" spans="1:10" s="23" customFormat="1" x14ac:dyDescent="0.45">
      <c r="A417" s="47" t="s">
        <v>2169</v>
      </c>
      <c r="B417" s="64" t="s">
        <v>1595</v>
      </c>
      <c r="C417" s="13">
        <v>1580</v>
      </c>
      <c r="D417" s="14">
        <v>0</v>
      </c>
      <c r="E417" s="14">
        <v>0</v>
      </c>
      <c r="F417" s="13">
        <v>1590</v>
      </c>
      <c r="G417" s="14">
        <v>0</v>
      </c>
      <c r="H417" s="14">
        <v>0</v>
      </c>
      <c r="I417" s="1">
        <v>10</v>
      </c>
      <c r="J417" s="9">
        <v>0</v>
      </c>
    </row>
    <row r="418" spans="1:10" s="23" customFormat="1" x14ac:dyDescent="0.45">
      <c r="A418" s="47" t="s">
        <v>773</v>
      </c>
      <c r="B418" s="64" t="s">
        <v>1595</v>
      </c>
      <c r="C418" s="13">
        <v>2740</v>
      </c>
      <c r="D418" s="14">
        <v>1</v>
      </c>
      <c r="E418" s="14">
        <v>2740</v>
      </c>
      <c r="F418" s="13">
        <v>0</v>
      </c>
      <c r="G418" s="14">
        <v>0</v>
      </c>
      <c r="H418" s="14">
        <v>0</v>
      </c>
      <c r="I418" s="1">
        <v>-2740</v>
      </c>
      <c r="J418" s="9">
        <v>-2740</v>
      </c>
    </row>
    <row r="419" spans="1:10" s="23" customFormat="1" x14ac:dyDescent="0.45">
      <c r="A419" s="69" t="s">
        <v>105</v>
      </c>
      <c r="B419" s="65"/>
      <c r="C419" s="49">
        <f>SUM($C$416:$C$418)</f>
        <v>6888</v>
      </c>
      <c r="D419" s="50">
        <f>SUM($D$416:$D$418)</f>
        <v>1</v>
      </c>
      <c r="E419" s="50">
        <f>SUM($E$416:$E$418)</f>
        <v>2740</v>
      </c>
      <c r="F419" s="49">
        <f>SUM($F$416:$F$418)</f>
        <v>4270</v>
      </c>
      <c r="G419" s="50">
        <f>SUM($G$416:$G$418)</f>
        <v>0</v>
      </c>
      <c r="H419" s="50">
        <f>SUM($H$416:$H$418)</f>
        <v>0</v>
      </c>
      <c r="I419" s="51">
        <f>SUM($I$416:$I$418)</f>
        <v>-2618</v>
      </c>
      <c r="J419" s="52">
        <f>SUM($J$416:$J$418)</f>
        <v>-2740</v>
      </c>
    </row>
    <row r="420" spans="1:10" s="23" customFormat="1" ht="14.65" thickBot="1" x14ac:dyDescent="0.5">
      <c r="A420" s="53" t="s">
        <v>1333</v>
      </c>
      <c r="B420" s="66"/>
      <c r="C420" s="55">
        <f>$C$413+$C$419</f>
        <v>157787.09999999995</v>
      </c>
      <c r="D420" s="56">
        <f>$D$413+$D$419</f>
        <v>2</v>
      </c>
      <c r="E420" s="56">
        <f>$E$413+$E$419</f>
        <v>152666</v>
      </c>
      <c r="F420" s="55">
        <f>$F$413+$F$419</f>
        <v>109369.5</v>
      </c>
      <c r="G420" s="56">
        <f>$G$413+$G$419</f>
        <v>1</v>
      </c>
      <c r="H420" s="56">
        <f>$H$413+$H$419</f>
        <v>104086</v>
      </c>
      <c r="I420" s="57">
        <f>$I$413+$I$419</f>
        <v>-48417.600000000013</v>
      </c>
      <c r="J420" s="58">
        <f>$J$413+$J$419</f>
        <v>-48580</v>
      </c>
    </row>
    <row r="421" spans="1:10" s="23" customFormat="1" ht="14.65" thickTop="1" x14ac:dyDescent="0.45">
      <c r="A421" s="16"/>
      <c r="B421" s="67"/>
      <c r="C421" s="13"/>
      <c r="D421" s="7"/>
      <c r="E421" s="7"/>
      <c r="F421" s="13"/>
      <c r="G421" s="7"/>
      <c r="H421" s="7"/>
      <c r="I421" s="1"/>
      <c r="J421" s="9"/>
    </row>
    <row r="422" spans="1:10" s="23" customFormat="1" x14ac:dyDescent="0.45">
      <c r="A422" s="40" t="s">
        <v>1780</v>
      </c>
      <c r="B422" s="62"/>
      <c r="C422" s="41"/>
      <c r="D422" s="42"/>
      <c r="E422" s="42"/>
      <c r="F422" s="41"/>
      <c r="G422" s="42"/>
      <c r="H422" s="42"/>
      <c r="I422" s="43"/>
      <c r="J422" s="44"/>
    </row>
    <row r="423" spans="1:10" s="23" customFormat="1" x14ac:dyDescent="0.45">
      <c r="A423" s="45" t="s">
        <v>152</v>
      </c>
      <c r="B423" s="63"/>
      <c r="C423" s="4"/>
      <c r="D423" s="2"/>
      <c r="E423" s="2"/>
      <c r="F423" s="4"/>
      <c r="G423" s="2"/>
      <c r="H423" s="2"/>
      <c r="I423" s="6"/>
      <c r="J423" s="3"/>
    </row>
    <row r="424" spans="1:10" s="23" customFormat="1" x14ac:dyDescent="0.45">
      <c r="A424" s="47" t="s">
        <v>1455</v>
      </c>
      <c r="B424" s="64" t="s">
        <v>1595</v>
      </c>
      <c r="C424" s="13">
        <v>550</v>
      </c>
      <c r="D424" s="14">
        <v>1</v>
      </c>
      <c r="E424" s="14">
        <v>500</v>
      </c>
      <c r="F424" s="13">
        <v>0</v>
      </c>
      <c r="G424" s="14">
        <v>0</v>
      </c>
      <c r="H424" s="14">
        <v>0</v>
      </c>
      <c r="I424" s="1">
        <v>-550</v>
      </c>
      <c r="J424" s="9">
        <v>-500</v>
      </c>
    </row>
    <row r="425" spans="1:10" s="23" customFormat="1" x14ac:dyDescent="0.45">
      <c r="A425" s="69" t="s">
        <v>2074</v>
      </c>
      <c r="B425" s="65"/>
      <c r="C425" s="49">
        <f>SUM($C$424:$C$424)</f>
        <v>550</v>
      </c>
      <c r="D425" s="50">
        <f>SUM($D$424:$D$424)</f>
        <v>1</v>
      </c>
      <c r="E425" s="50">
        <f>SUM($E$424:$E$424)</f>
        <v>500</v>
      </c>
      <c r="F425" s="49">
        <f>SUM($F$424:$F$424)</f>
        <v>0</v>
      </c>
      <c r="G425" s="50">
        <f>SUM($G$424:$G$424)</f>
        <v>0</v>
      </c>
      <c r="H425" s="50">
        <f>SUM($H$424:$H$424)</f>
        <v>0</v>
      </c>
      <c r="I425" s="51">
        <f>SUM($I$424:$I$424)</f>
        <v>-550</v>
      </c>
      <c r="J425" s="52">
        <f>SUM($J$424:$J$424)</f>
        <v>-500</v>
      </c>
    </row>
    <row r="426" spans="1:10" s="23" customFormat="1" x14ac:dyDescent="0.45">
      <c r="A426" s="16"/>
      <c r="B426" s="67"/>
      <c r="C426" s="13"/>
      <c r="D426" s="7"/>
      <c r="E426" s="7"/>
      <c r="F426" s="13"/>
      <c r="G426" s="7"/>
      <c r="H426" s="7"/>
      <c r="I426" s="1"/>
      <c r="J426" s="9"/>
    </row>
    <row r="427" spans="1:10" s="23" customFormat="1" x14ac:dyDescent="0.45">
      <c r="A427" s="45" t="s">
        <v>1031</v>
      </c>
      <c r="B427" s="63"/>
      <c r="C427" s="4"/>
      <c r="D427" s="2"/>
      <c r="E427" s="2"/>
      <c r="F427" s="4"/>
      <c r="G427" s="2"/>
      <c r="H427" s="2"/>
      <c r="I427" s="6"/>
      <c r="J427" s="3"/>
    </row>
    <row r="428" spans="1:10" s="23" customFormat="1" x14ac:dyDescent="0.45">
      <c r="A428" s="47" t="s">
        <v>1725</v>
      </c>
      <c r="B428" s="64" t="s">
        <v>1595</v>
      </c>
      <c r="C428" s="13">
        <v>500519</v>
      </c>
      <c r="D428" s="14">
        <v>1</v>
      </c>
      <c r="E428" s="14">
        <v>500519</v>
      </c>
      <c r="F428" s="13">
        <v>667438</v>
      </c>
      <c r="G428" s="14">
        <v>1</v>
      </c>
      <c r="H428" s="14">
        <v>667438</v>
      </c>
      <c r="I428" s="1">
        <v>166919</v>
      </c>
      <c r="J428" s="9">
        <v>166919</v>
      </c>
    </row>
    <row r="429" spans="1:10" s="23" customFormat="1" x14ac:dyDescent="0.45">
      <c r="A429" s="47" t="s">
        <v>1161</v>
      </c>
      <c r="B429" s="64" t="s">
        <v>1595</v>
      </c>
      <c r="C429" s="13">
        <v>598.79999999999995</v>
      </c>
      <c r="D429" s="14">
        <v>0</v>
      </c>
      <c r="E429" s="14">
        <v>0</v>
      </c>
      <c r="F429" s="13">
        <v>623</v>
      </c>
      <c r="G429" s="14">
        <v>0</v>
      </c>
      <c r="H429" s="14">
        <v>0</v>
      </c>
      <c r="I429" s="1">
        <v>24.2</v>
      </c>
      <c r="J429" s="9">
        <v>0</v>
      </c>
    </row>
    <row r="430" spans="1:10" s="23" customFormat="1" x14ac:dyDescent="0.45">
      <c r="A430" s="47" t="s">
        <v>1838</v>
      </c>
      <c r="B430" s="64" t="s">
        <v>1595</v>
      </c>
      <c r="C430" s="13">
        <v>127.5</v>
      </c>
      <c r="D430" s="14">
        <v>0</v>
      </c>
      <c r="E430" s="14">
        <v>0</v>
      </c>
      <c r="F430" s="13">
        <v>133</v>
      </c>
      <c r="G430" s="14">
        <v>0</v>
      </c>
      <c r="H430" s="14">
        <v>0</v>
      </c>
      <c r="I430" s="1">
        <v>5.5</v>
      </c>
      <c r="J430" s="9">
        <v>0</v>
      </c>
    </row>
    <row r="431" spans="1:10" s="23" customFormat="1" x14ac:dyDescent="0.45">
      <c r="A431" s="47" t="s">
        <v>1052</v>
      </c>
      <c r="B431" s="64" t="s">
        <v>1595</v>
      </c>
      <c r="C431" s="13">
        <v>104.6</v>
      </c>
      <c r="D431" s="14">
        <v>0</v>
      </c>
      <c r="E431" s="14">
        <v>0</v>
      </c>
      <c r="F431" s="13">
        <v>109</v>
      </c>
      <c r="G431" s="14">
        <v>0</v>
      </c>
      <c r="H431" s="14">
        <v>0</v>
      </c>
      <c r="I431" s="1">
        <v>4.4000000000000004</v>
      </c>
      <c r="J431" s="9">
        <v>0</v>
      </c>
    </row>
    <row r="432" spans="1:10" s="23" customFormat="1" x14ac:dyDescent="0.45">
      <c r="A432" s="47" t="s">
        <v>858</v>
      </c>
      <c r="B432" s="64" t="s">
        <v>1595</v>
      </c>
      <c r="C432" s="13">
        <v>82</v>
      </c>
      <c r="D432" s="14">
        <v>0</v>
      </c>
      <c r="E432" s="14">
        <v>0</v>
      </c>
      <c r="F432" s="13">
        <v>85.5</v>
      </c>
      <c r="G432" s="14">
        <v>0</v>
      </c>
      <c r="H432" s="14">
        <v>0</v>
      </c>
      <c r="I432" s="1">
        <v>3.5</v>
      </c>
      <c r="J432" s="9">
        <v>0</v>
      </c>
    </row>
    <row r="433" spans="1:10" s="23" customFormat="1" x14ac:dyDescent="0.45">
      <c r="A433" s="47" t="s">
        <v>1541</v>
      </c>
      <c r="B433" s="64" t="s">
        <v>1595</v>
      </c>
      <c r="C433" s="13">
        <v>17.399999999999999</v>
      </c>
      <c r="D433" s="14">
        <v>0</v>
      </c>
      <c r="E433" s="14">
        <v>0</v>
      </c>
      <c r="F433" s="13">
        <v>18.5</v>
      </c>
      <c r="G433" s="14">
        <v>0</v>
      </c>
      <c r="H433" s="14">
        <v>0</v>
      </c>
      <c r="I433" s="1">
        <v>1.1000000000000001</v>
      </c>
      <c r="J433" s="9">
        <v>0</v>
      </c>
    </row>
    <row r="434" spans="1:10" s="23" customFormat="1" x14ac:dyDescent="0.45">
      <c r="A434" s="69" t="s">
        <v>978</v>
      </c>
      <c r="B434" s="65"/>
      <c r="C434" s="49">
        <f>SUM($C$428:$C$433)</f>
        <v>501449.3</v>
      </c>
      <c r="D434" s="50">
        <f>SUM($D$428:$D$433)</f>
        <v>1</v>
      </c>
      <c r="E434" s="50">
        <f>SUM($E$428:$E$433)</f>
        <v>500519</v>
      </c>
      <c r="F434" s="49">
        <f>SUM($F$428:$F$433)</f>
        <v>668407</v>
      </c>
      <c r="G434" s="50">
        <f>SUM($G$428:$G$433)</f>
        <v>1</v>
      </c>
      <c r="H434" s="50">
        <f>SUM($H$428:$H$433)</f>
        <v>667438</v>
      </c>
      <c r="I434" s="51">
        <f>SUM($I$428:$I$433)</f>
        <v>166957.70000000001</v>
      </c>
      <c r="J434" s="52">
        <f>SUM($J$428:$J$433)</f>
        <v>166919</v>
      </c>
    </row>
    <row r="435" spans="1:10" s="23" customFormat="1" ht="14.65" thickBot="1" x14ac:dyDescent="0.5">
      <c r="A435" s="53" t="s">
        <v>897</v>
      </c>
      <c r="B435" s="66"/>
      <c r="C435" s="55">
        <f>$C$425+$C$434</f>
        <v>501999.3</v>
      </c>
      <c r="D435" s="56">
        <f>$D$425+$D$434</f>
        <v>2</v>
      </c>
      <c r="E435" s="56">
        <f>$E$425+$E$434</f>
        <v>501019</v>
      </c>
      <c r="F435" s="55">
        <f>$F$425+$F$434</f>
        <v>668407</v>
      </c>
      <c r="G435" s="56">
        <f>$G$425+$G$434</f>
        <v>1</v>
      </c>
      <c r="H435" s="56">
        <f>$H$425+$H$434</f>
        <v>667438</v>
      </c>
      <c r="I435" s="57">
        <f>$I$425+$I$434</f>
        <v>166407.70000000001</v>
      </c>
      <c r="J435" s="58">
        <f>$J$425+$J$434</f>
        <v>166419</v>
      </c>
    </row>
    <row r="436" spans="1:10" s="23" customFormat="1" ht="14.65" thickTop="1" x14ac:dyDescent="0.45">
      <c r="A436" s="16"/>
      <c r="B436" s="67"/>
      <c r="C436" s="13"/>
      <c r="D436" s="7"/>
      <c r="E436" s="7"/>
      <c r="F436" s="13"/>
      <c r="G436" s="7"/>
      <c r="H436" s="7"/>
      <c r="I436" s="1"/>
      <c r="J436" s="9"/>
    </row>
    <row r="437" spans="1:10" s="23" customFormat="1" x14ac:dyDescent="0.45">
      <c r="A437" s="40" t="s">
        <v>377</v>
      </c>
      <c r="B437" s="62"/>
      <c r="C437" s="41"/>
      <c r="D437" s="42"/>
      <c r="E437" s="42"/>
      <c r="F437" s="41"/>
      <c r="G437" s="42"/>
      <c r="H437" s="42"/>
      <c r="I437" s="43"/>
      <c r="J437" s="44"/>
    </row>
    <row r="438" spans="1:10" s="23" customFormat="1" x14ac:dyDescent="0.45">
      <c r="A438" s="45" t="s">
        <v>1262</v>
      </c>
      <c r="B438" s="63"/>
      <c r="C438" s="4"/>
      <c r="D438" s="2"/>
      <c r="E438" s="2"/>
      <c r="F438" s="4"/>
      <c r="G438" s="2"/>
      <c r="H438" s="2"/>
      <c r="I438" s="6"/>
      <c r="J438" s="3"/>
    </row>
    <row r="439" spans="1:10" s="23" customFormat="1" x14ac:dyDescent="0.45">
      <c r="A439" s="47" t="s">
        <v>289</v>
      </c>
      <c r="B439" s="64" t="s">
        <v>1595</v>
      </c>
      <c r="C439" s="13">
        <v>34.65</v>
      </c>
      <c r="D439" s="14">
        <v>92</v>
      </c>
      <c r="E439" s="14">
        <v>2898</v>
      </c>
      <c r="F439" s="13">
        <v>0</v>
      </c>
      <c r="G439" s="14">
        <v>0</v>
      </c>
      <c r="H439" s="14">
        <v>0</v>
      </c>
      <c r="I439" s="1">
        <v>-34.65</v>
      </c>
      <c r="J439" s="9">
        <v>-2898</v>
      </c>
    </row>
    <row r="440" spans="1:10" s="23" customFormat="1" x14ac:dyDescent="0.45">
      <c r="A440" s="69" t="s">
        <v>1932</v>
      </c>
      <c r="B440" s="65"/>
      <c r="C440" s="49">
        <f>SUM($C$439:$C$439)</f>
        <v>34.65</v>
      </c>
      <c r="D440" s="50">
        <f>SUM($D$439:$D$439)</f>
        <v>92</v>
      </c>
      <c r="E440" s="50">
        <f>SUM($E$439:$E$439)</f>
        <v>2898</v>
      </c>
      <c r="F440" s="49">
        <f>SUM($F$439:$F$439)</f>
        <v>0</v>
      </c>
      <c r="G440" s="50">
        <f>SUM($G$439:$G$439)</f>
        <v>0</v>
      </c>
      <c r="H440" s="50">
        <f>SUM($H$439:$H$439)</f>
        <v>0</v>
      </c>
      <c r="I440" s="51">
        <f>SUM($I$439:$I$439)</f>
        <v>-34.65</v>
      </c>
      <c r="J440" s="52">
        <f>SUM($J$439:$J$439)</f>
        <v>-2898</v>
      </c>
    </row>
    <row r="441" spans="1:10" s="23" customFormat="1" ht="14.65" thickBot="1" x14ac:dyDescent="0.5">
      <c r="A441" s="53" t="s">
        <v>1507</v>
      </c>
      <c r="B441" s="66"/>
      <c r="C441" s="55">
        <f>$C$440</f>
        <v>34.65</v>
      </c>
      <c r="D441" s="56">
        <f>$D$440</f>
        <v>92</v>
      </c>
      <c r="E441" s="56">
        <f>$E$440</f>
        <v>2898</v>
      </c>
      <c r="F441" s="55">
        <f>$F$440</f>
        <v>0</v>
      </c>
      <c r="G441" s="56">
        <f>$G$440</f>
        <v>0</v>
      </c>
      <c r="H441" s="56">
        <f>$H$440</f>
        <v>0</v>
      </c>
      <c r="I441" s="57">
        <f>$I$440</f>
        <v>-34.65</v>
      </c>
      <c r="J441" s="58">
        <f>$J$440</f>
        <v>-2898</v>
      </c>
    </row>
    <row r="442" spans="1:10" s="23" customFormat="1" ht="14.65" thickTop="1" x14ac:dyDescent="0.45">
      <c r="A442" s="16"/>
      <c r="B442" s="67"/>
      <c r="C442" s="13"/>
      <c r="D442" s="7"/>
      <c r="E442" s="7"/>
      <c r="F442" s="13"/>
      <c r="G442" s="7"/>
      <c r="H442" s="7"/>
      <c r="I442" s="1"/>
      <c r="J442" s="9"/>
    </row>
    <row r="443" spans="1:10" s="23" customFormat="1" x14ac:dyDescent="0.45">
      <c r="A443" s="40" t="s">
        <v>192</v>
      </c>
      <c r="B443" s="62"/>
      <c r="C443" s="41"/>
      <c r="D443" s="42"/>
      <c r="E443" s="42"/>
      <c r="F443" s="41"/>
      <c r="G443" s="42"/>
      <c r="H443" s="42"/>
      <c r="I443" s="43"/>
      <c r="J443" s="44"/>
    </row>
    <row r="444" spans="1:10" s="23" customFormat="1" x14ac:dyDescent="0.45">
      <c r="A444" s="45" t="s">
        <v>52</v>
      </c>
      <c r="B444" s="63"/>
      <c r="C444" s="4"/>
      <c r="D444" s="2"/>
      <c r="E444" s="2"/>
      <c r="F444" s="4"/>
      <c r="G444" s="2"/>
      <c r="H444" s="2"/>
      <c r="I444" s="6"/>
      <c r="J444" s="3"/>
    </row>
    <row r="445" spans="1:10" s="23" customFormat="1" x14ac:dyDescent="0.45">
      <c r="A445" s="47" t="s">
        <v>1576</v>
      </c>
      <c r="B445" s="64" t="s">
        <v>1595</v>
      </c>
      <c r="C445" s="13">
        <v>1007769</v>
      </c>
      <c r="D445" s="14">
        <v>1</v>
      </c>
      <c r="E445" s="14">
        <v>1007769</v>
      </c>
      <c r="F445" s="13">
        <v>1</v>
      </c>
      <c r="G445" s="14">
        <v>852251</v>
      </c>
      <c r="H445" s="14">
        <v>852250.6</v>
      </c>
      <c r="I445" s="1">
        <v>-1007768</v>
      </c>
      <c r="J445" s="9">
        <v>-155518.39999999999</v>
      </c>
    </row>
    <row r="446" spans="1:10" s="23" customFormat="1" x14ac:dyDescent="0.45">
      <c r="A446" s="69" t="s">
        <v>1816</v>
      </c>
      <c r="B446" s="65"/>
      <c r="C446" s="49">
        <f>SUM($C$445:$C$445)</f>
        <v>1007769</v>
      </c>
      <c r="D446" s="50">
        <f>SUM($D$445:$D$445)</f>
        <v>1</v>
      </c>
      <c r="E446" s="50">
        <f>SUM($E$445:$E$445)</f>
        <v>1007769</v>
      </c>
      <c r="F446" s="49">
        <f>SUM($F$445:$F$445)</f>
        <v>1</v>
      </c>
      <c r="G446" s="50">
        <f>SUM($G$445:$G$445)</f>
        <v>852251</v>
      </c>
      <c r="H446" s="50">
        <f>SUM($H$445:$H$445)</f>
        <v>852250.6</v>
      </c>
      <c r="I446" s="51">
        <f>SUM($I$445:$I$445)</f>
        <v>-1007768</v>
      </c>
      <c r="J446" s="52">
        <f>SUM($J$445:$J$445)</f>
        <v>-155518.39999999999</v>
      </c>
    </row>
    <row r="447" spans="1:10" s="23" customFormat="1" ht="14.65" thickBot="1" x14ac:dyDescent="0.5">
      <c r="A447" s="53" t="s">
        <v>1400</v>
      </c>
      <c r="B447" s="66"/>
      <c r="C447" s="55">
        <f>$C$446</f>
        <v>1007769</v>
      </c>
      <c r="D447" s="56">
        <f>$D$446</f>
        <v>1</v>
      </c>
      <c r="E447" s="56">
        <f>$E$446</f>
        <v>1007769</v>
      </c>
      <c r="F447" s="55">
        <f>$F$446</f>
        <v>1</v>
      </c>
      <c r="G447" s="56">
        <f>$G$446</f>
        <v>852251</v>
      </c>
      <c r="H447" s="56">
        <f>$H$446</f>
        <v>852250.6</v>
      </c>
      <c r="I447" s="57">
        <f>$I$446</f>
        <v>-1007768</v>
      </c>
      <c r="J447" s="58">
        <f>$J$446</f>
        <v>-155518.39999999999</v>
      </c>
    </row>
    <row r="448" spans="1:10" s="23" customFormat="1" ht="14.65" thickTop="1" x14ac:dyDescent="0.45">
      <c r="A448" s="16"/>
      <c r="B448" s="67"/>
      <c r="C448" s="13"/>
      <c r="D448" s="7"/>
      <c r="E448" s="7"/>
      <c r="F448" s="13"/>
      <c r="G448" s="7"/>
      <c r="H448" s="7"/>
      <c r="I448" s="1"/>
      <c r="J448" s="9"/>
    </row>
    <row r="449" spans="1:10" s="23" customFormat="1" x14ac:dyDescent="0.45">
      <c r="A449" s="40" t="s">
        <v>1652</v>
      </c>
      <c r="B449" s="62"/>
      <c r="C449" s="41"/>
      <c r="D449" s="42"/>
      <c r="E449" s="42"/>
      <c r="F449" s="41"/>
      <c r="G449" s="42"/>
      <c r="H449" s="42"/>
      <c r="I449" s="43"/>
      <c r="J449" s="44"/>
    </row>
    <row r="450" spans="1:10" s="23" customFormat="1" x14ac:dyDescent="0.45">
      <c r="A450" s="45" t="s">
        <v>1994</v>
      </c>
      <c r="B450" s="63"/>
      <c r="C450" s="4"/>
      <c r="D450" s="2"/>
      <c r="E450" s="2"/>
      <c r="F450" s="4"/>
      <c r="G450" s="2"/>
      <c r="H450" s="2"/>
      <c r="I450" s="6"/>
      <c r="J450" s="3"/>
    </row>
    <row r="451" spans="1:10" s="23" customFormat="1" x14ac:dyDescent="0.45">
      <c r="A451" s="47" t="s">
        <v>403</v>
      </c>
      <c r="B451" s="64" t="s">
        <v>1595</v>
      </c>
      <c r="C451" s="13">
        <v>598.79999999999995</v>
      </c>
      <c r="D451" s="14">
        <v>0</v>
      </c>
      <c r="E451" s="14">
        <v>0</v>
      </c>
      <c r="F451" s="13">
        <v>623</v>
      </c>
      <c r="G451" s="14">
        <v>0</v>
      </c>
      <c r="H451" s="14">
        <v>0</v>
      </c>
      <c r="I451" s="1">
        <v>24.2</v>
      </c>
      <c r="J451" s="9">
        <v>0</v>
      </c>
    </row>
    <row r="452" spans="1:10" s="23" customFormat="1" x14ac:dyDescent="0.45">
      <c r="A452" s="47" t="s">
        <v>808</v>
      </c>
      <c r="B452" s="64" t="s">
        <v>1595</v>
      </c>
      <c r="C452" s="13">
        <v>127.5</v>
      </c>
      <c r="D452" s="14">
        <v>0</v>
      </c>
      <c r="E452" s="14">
        <v>0</v>
      </c>
      <c r="F452" s="13">
        <v>133</v>
      </c>
      <c r="G452" s="14">
        <v>0</v>
      </c>
      <c r="H452" s="14">
        <v>0</v>
      </c>
      <c r="I452" s="1">
        <v>5.5</v>
      </c>
      <c r="J452" s="9">
        <v>0</v>
      </c>
    </row>
    <row r="453" spans="1:10" s="23" customFormat="1" x14ac:dyDescent="0.45">
      <c r="A453" s="47" t="s">
        <v>2064</v>
      </c>
      <c r="B453" s="64" t="s">
        <v>1595</v>
      </c>
      <c r="C453" s="13">
        <v>1213732</v>
      </c>
      <c r="D453" s="14">
        <v>1</v>
      </c>
      <c r="E453" s="14">
        <v>1213732</v>
      </c>
      <c r="F453" s="13">
        <v>1565081</v>
      </c>
      <c r="G453" s="14">
        <v>1</v>
      </c>
      <c r="H453" s="14">
        <v>1565081</v>
      </c>
      <c r="I453" s="1">
        <v>351349</v>
      </c>
      <c r="J453" s="9">
        <v>351349</v>
      </c>
    </row>
    <row r="454" spans="1:10" s="23" customFormat="1" x14ac:dyDescent="0.45">
      <c r="A454" s="47" t="s">
        <v>1354</v>
      </c>
      <c r="B454" s="64" t="s">
        <v>1595</v>
      </c>
      <c r="C454" s="13">
        <v>82</v>
      </c>
      <c r="D454" s="14">
        <v>0</v>
      </c>
      <c r="E454" s="14">
        <v>0</v>
      </c>
      <c r="F454" s="13">
        <v>85.5</v>
      </c>
      <c r="G454" s="14">
        <v>0</v>
      </c>
      <c r="H454" s="14">
        <v>0</v>
      </c>
      <c r="I454" s="1">
        <v>3.5</v>
      </c>
      <c r="J454" s="9">
        <v>0</v>
      </c>
    </row>
    <row r="455" spans="1:10" s="23" customFormat="1" x14ac:dyDescent="0.45">
      <c r="A455" s="47" t="s">
        <v>2098</v>
      </c>
      <c r="B455" s="64" t="s">
        <v>1595</v>
      </c>
      <c r="C455" s="13">
        <v>104.6</v>
      </c>
      <c r="D455" s="14">
        <v>0</v>
      </c>
      <c r="E455" s="14">
        <v>0</v>
      </c>
      <c r="F455" s="13">
        <v>109</v>
      </c>
      <c r="G455" s="14">
        <v>0</v>
      </c>
      <c r="H455" s="14">
        <v>0</v>
      </c>
      <c r="I455" s="1">
        <v>4.4000000000000004</v>
      </c>
      <c r="J455" s="9">
        <v>0</v>
      </c>
    </row>
    <row r="456" spans="1:10" s="23" customFormat="1" x14ac:dyDescent="0.45">
      <c r="A456" s="47" t="s">
        <v>1477</v>
      </c>
      <c r="B456" s="64" t="s">
        <v>1595</v>
      </c>
      <c r="C456" s="13">
        <v>17.399999999999999</v>
      </c>
      <c r="D456" s="14">
        <v>0</v>
      </c>
      <c r="E456" s="14">
        <v>0</v>
      </c>
      <c r="F456" s="13">
        <v>18.5</v>
      </c>
      <c r="G456" s="14">
        <v>0</v>
      </c>
      <c r="H456" s="14">
        <v>0</v>
      </c>
      <c r="I456" s="1">
        <v>1.1000000000000001</v>
      </c>
      <c r="J456" s="9">
        <v>0</v>
      </c>
    </row>
    <row r="457" spans="1:10" s="23" customFormat="1" x14ac:dyDescent="0.45">
      <c r="A457" s="69" t="s">
        <v>1463</v>
      </c>
      <c r="B457" s="65"/>
      <c r="C457" s="49">
        <f>SUM($C$451:$C$456)</f>
        <v>1214662.3</v>
      </c>
      <c r="D457" s="50">
        <f>SUM($D$451:$D$456)</f>
        <v>1</v>
      </c>
      <c r="E457" s="50">
        <f>SUM($E$451:$E$456)</f>
        <v>1213732</v>
      </c>
      <c r="F457" s="49">
        <f>SUM($F$451:$F$456)</f>
        <v>1566050</v>
      </c>
      <c r="G457" s="50">
        <f>SUM($G$451:$G$456)</f>
        <v>1</v>
      </c>
      <c r="H457" s="50">
        <f>SUM($H$451:$H$456)</f>
        <v>1565081</v>
      </c>
      <c r="I457" s="51">
        <f>SUM($I$451:$I$456)</f>
        <v>351387.7</v>
      </c>
      <c r="J457" s="52">
        <f>SUM($J$451:$J$456)</f>
        <v>351349</v>
      </c>
    </row>
    <row r="458" spans="1:10" s="23" customFormat="1" x14ac:dyDescent="0.45">
      <c r="A458" s="16"/>
      <c r="B458" s="67"/>
      <c r="C458" s="13"/>
      <c r="D458" s="7"/>
      <c r="E458" s="7"/>
      <c r="F458" s="13"/>
      <c r="G458" s="7"/>
      <c r="H458" s="7"/>
      <c r="I458" s="1"/>
      <c r="J458" s="9"/>
    </row>
    <row r="459" spans="1:10" s="23" customFormat="1" x14ac:dyDescent="0.45">
      <c r="A459" s="45" t="s">
        <v>1785</v>
      </c>
      <c r="B459" s="63"/>
      <c r="C459" s="4"/>
      <c r="D459" s="2"/>
      <c r="E459" s="2"/>
      <c r="F459" s="4"/>
      <c r="G459" s="2"/>
      <c r="H459" s="2"/>
      <c r="I459" s="6"/>
      <c r="J459" s="3"/>
    </row>
    <row r="460" spans="1:10" s="23" customFormat="1" x14ac:dyDescent="0.45">
      <c r="A460" s="47" t="s">
        <v>1631</v>
      </c>
      <c r="B460" s="64" t="s">
        <v>1595</v>
      </c>
      <c r="C460" s="13">
        <v>43134</v>
      </c>
      <c r="D460" s="14">
        <v>1</v>
      </c>
      <c r="E460" s="14">
        <v>43134</v>
      </c>
      <c r="F460" s="13">
        <v>42714</v>
      </c>
      <c r="G460" s="14">
        <v>1</v>
      </c>
      <c r="H460" s="14">
        <v>42714</v>
      </c>
      <c r="I460" s="1">
        <v>-420</v>
      </c>
      <c r="J460" s="9">
        <v>-420</v>
      </c>
    </row>
    <row r="461" spans="1:10" s="23" customFormat="1" x14ac:dyDescent="0.45">
      <c r="A461" s="47" t="s">
        <v>1640</v>
      </c>
      <c r="B461" s="64" t="s">
        <v>1595</v>
      </c>
      <c r="C461" s="13">
        <v>75558</v>
      </c>
      <c r="D461" s="14">
        <v>1</v>
      </c>
      <c r="E461" s="14">
        <v>75558</v>
      </c>
      <c r="F461" s="13">
        <v>49510</v>
      </c>
      <c r="G461" s="14">
        <v>1</v>
      </c>
      <c r="H461" s="14">
        <v>49510</v>
      </c>
      <c r="I461" s="1">
        <v>-26048</v>
      </c>
      <c r="J461" s="9">
        <v>-26048</v>
      </c>
    </row>
    <row r="462" spans="1:10" s="23" customFormat="1" x14ac:dyDescent="0.45">
      <c r="A462" s="47" t="s">
        <v>547</v>
      </c>
      <c r="B462" s="64" t="s">
        <v>1595</v>
      </c>
      <c r="C462" s="13">
        <v>2568</v>
      </c>
      <c r="D462" s="14">
        <v>0</v>
      </c>
      <c r="E462" s="14">
        <v>0</v>
      </c>
      <c r="F462" s="13">
        <v>0</v>
      </c>
      <c r="G462" s="14">
        <v>0</v>
      </c>
      <c r="H462" s="14">
        <v>0</v>
      </c>
      <c r="I462" s="1">
        <v>-2568</v>
      </c>
      <c r="J462" s="9">
        <v>0</v>
      </c>
    </row>
    <row r="463" spans="1:10" s="23" customFormat="1" x14ac:dyDescent="0.45">
      <c r="A463" s="47" t="s">
        <v>1418</v>
      </c>
      <c r="B463" s="64" t="s">
        <v>1595</v>
      </c>
      <c r="C463" s="13">
        <v>2631</v>
      </c>
      <c r="D463" s="14">
        <v>0</v>
      </c>
      <c r="E463" s="14">
        <v>0</v>
      </c>
      <c r="F463" s="13">
        <v>2680</v>
      </c>
      <c r="G463" s="14">
        <v>0</v>
      </c>
      <c r="H463" s="14">
        <v>0</v>
      </c>
      <c r="I463" s="1">
        <v>49</v>
      </c>
      <c r="J463" s="9">
        <v>0</v>
      </c>
    </row>
    <row r="464" spans="1:10" s="23" customFormat="1" x14ac:dyDescent="0.45">
      <c r="A464" s="47" t="s">
        <v>712</v>
      </c>
      <c r="B464" s="64" t="s">
        <v>1595</v>
      </c>
      <c r="C464" s="13">
        <v>2054</v>
      </c>
      <c r="D464" s="14">
        <v>0</v>
      </c>
      <c r="E464" s="14">
        <v>0</v>
      </c>
      <c r="F464" s="13">
        <v>0</v>
      </c>
      <c r="G464" s="14">
        <v>0</v>
      </c>
      <c r="H464" s="14">
        <v>0</v>
      </c>
      <c r="I464" s="1">
        <v>-2054</v>
      </c>
      <c r="J464" s="9">
        <v>0</v>
      </c>
    </row>
    <row r="465" spans="1:10" s="23" customFormat="1" x14ac:dyDescent="0.45">
      <c r="A465" s="47" t="s">
        <v>668</v>
      </c>
      <c r="B465" s="64" t="s">
        <v>1595</v>
      </c>
      <c r="C465" s="13">
        <v>2105</v>
      </c>
      <c r="D465" s="14">
        <v>0</v>
      </c>
      <c r="E465" s="14">
        <v>0</v>
      </c>
      <c r="F465" s="13">
        <v>2144</v>
      </c>
      <c r="G465" s="14">
        <v>0</v>
      </c>
      <c r="H465" s="14">
        <v>0</v>
      </c>
      <c r="I465" s="1">
        <v>39</v>
      </c>
      <c r="J465" s="9">
        <v>0</v>
      </c>
    </row>
    <row r="466" spans="1:10" s="23" customFormat="1" x14ac:dyDescent="0.45">
      <c r="A466" s="47" t="s">
        <v>1862</v>
      </c>
      <c r="B466" s="64" t="s">
        <v>1595</v>
      </c>
      <c r="C466" s="13">
        <v>1712</v>
      </c>
      <c r="D466" s="14">
        <v>0</v>
      </c>
      <c r="E466" s="14">
        <v>0</v>
      </c>
      <c r="F466" s="13">
        <v>0</v>
      </c>
      <c r="G466" s="14">
        <v>0</v>
      </c>
      <c r="H466" s="14">
        <v>0</v>
      </c>
      <c r="I466" s="1">
        <v>-1712</v>
      </c>
      <c r="J466" s="9">
        <v>0</v>
      </c>
    </row>
    <row r="467" spans="1:10" s="23" customFormat="1" x14ac:dyDescent="0.45">
      <c r="A467" s="47" t="s">
        <v>1036</v>
      </c>
      <c r="B467" s="64" t="s">
        <v>1595</v>
      </c>
      <c r="C467" s="13">
        <v>1754</v>
      </c>
      <c r="D467" s="14">
        <v>0</v>
      </c>
      <c r="E467" s="14">
        <v>0</v>
      </c>
      <c r="F467" s="13">
        <v>1788</v>
      </c>
      <c r="G467" s="14">
        <v>0</v>
      </c>
      <c r="H467" s="14">
        <v>0</v>
      </c>
      <c r="I467" s="1">
        <v>34</v>
      </c>
      <c r="J467" s="9">
        <v>0</v>
      </c>
    </row>
    <row r="468" spans="1:10" s="23" customFormat="1" x14ac:dyDescent="0.45">
      <c r="A468" s="47" t="s">
        <v>1826</v>
      </c>
      <c r="B468" s="64" t="s">
        <v>1595</v>
      </c>
      <c r="C468" s="13">
        <v>1198</v>
      </c>
      <c r="D468" s="14">
        <v>0</v>
      </c>
      <c r="E468" s="14">
        <v>0</v>
      </c>
      <c r="F468" s="13">
        <v>0</v>
      </c>
      <c r="G468" s="14">
        <v>0</v>
      </c>
      <c r="H468" s="14">
        <v>0</v>
      </c>
      <c r="I468" s="1">
        <v>-1198</v>
      </c>
      <c r="J468" s="9">
        <v>0</v>
      </c>
    </row>
    <row r="469" spans="1:10" s="23" customFormat="1" x14ac:dyDescent="0.45">
      <c r="A469" s="47" t="s">
        <v>1718</v>
      </c>
      <c r="B469" s="64" t="s">
        <v>1595</v>
      </c>
      <c r="C469" s="13">
        <v>1228</v>
      </c>
      <c r="D469" s="14">
        <v>0</v>
      </c>
      <c r="E469" s="14">
        <v>0</v>
      </c>
      <c r="F469" s="13">
        <v>1250</v>
      </c>
      <c r="G469" s="14">
        <v>0</v>
      </c>
      <c r="H469" s="14">
        <v>0</v>
      </c>
      <c r="I469" s="1">
        <v>22</v>
      </c>
      <c r="J469" s="9">
        <v>0</v>
      </c>
    </row>
    <row r="470" spans="1:10" s="23" customFormat="1" x14ac:dyDescent="0.45">
      <c r="A470" s="47" t="s">
        <v>1192</v>
      </c>
      <c r="B470" s="64" t="s">
        <v>1595</v>
      </c>
      <c r="C470" s="13">
        <v>1542</v>
      </c>
      <c r="D470" s="14">
        <v>0</v>
      </c>
      <c r="E470" s="14">
        <v>0</v>
      </c>
      <c r="F470" s="13">
        <v>0</v>
      </c>
      <c r="G470" s="14">
        <v>0</v>
      </c>
      <c r="H470" s="14">
        <v>0</v>
      </c>
      <c r="I470" s="1">
        <v>-1542</v>
      </c>
      <c r="J470" s="9">
        <v>0</v>
      </c>
    </row>
    <row r="471" spans="1:10" s="23" customFormat="1" x14ac:dyDescent="0.45">
      <c r="A471" s="47" t="s">
        <v>2169</v>
      </c>
      <c r="B471" s="64" t="s">
        <v>1595</v>
      </c>
      <c r="C471" s="13">
        <v>1580</v>
      </c>
      <c r="D471" s="14">
        <v>0</v>
      </c>
      <c r="E471" s="14">
        <v>0</v>
      </c>
      <c r="F471" s="13">
        <v>1590</v>
      </c>
      <c r="G471" s="14">
        <v>0</v>
      </c>
      <c r="H471" s="14">
        <v>0</v>
      </c>
      <c r="I471" s="1">
        <v>10</v>
      </c>
      <c r="J471" s="9">
        <v>0</v>
      </c>
    </row>
    <row r="472" spans="1:10" s="23" customFormat="1" x14ac:dyDescent="0.45">
      <c r="A472" s="69" t="s">
        <v>1982</v>
      </c>
      <c r="B472" s="65"/>
      <c r="C472" s="49">
        <f>SUM($C$460:$C$471)</f>
        <v>137064</v>
      </c>
      <c r="D472" s="50">
        <f>SUM($D$460:$D$471)</f>
        <v>2</v>
      </c>
      <c r="E472" s="50">
        <f>SUM($E$460:$E$471)</f>
        <v>118692</v>
      </c>
      <c r="F472" s="49">
        <f>SUM($F$460:$F$471)</f>
        <v>101676</v>
      </c>
      <c r="G472" s="50">
        <f>SUM($G$460:$G$471)</f>
        <v>2</v>
      </c>
      <c r="H472" s="50">
        <f>SUM($H$460:$H$471)</f>
        <v>92224</v>
      </c>
      <c r="I472" s="51">
        <f>SUM($I$460:$I$471)</f>
        <v>-35388</v>
      </c>
      <c r="J472" s="52">
        <f>SUM($J$460:$J$471)</f>
        <v>-26468</v>
      </c>
    </row>
    <row r="473" spans="1:10" s="23" customFormat="1" x14ac:dyDescent="0.45">
      <c r="A473" s="16"/>
      <c r="B473" s="67"/>
      <c r="C473" s="13"/>
      <c r="D473" s="7"/>
      <c r="E473" s="7"/>
      <c r="F473" s="13"/>
      <c r="G473" s="7"/>
      <c r="H473" s="7"/>
      <c r="I473" s="1"/>
      <c r="J473" s="9"/>
    </row>
    <row r="474" spans="1:10" s="23" customFormat="1" x14ac:dyDescent="0.45">
      <c r="A474" s="45" t="s">
        <v>1115</v>
      </c>
      <c r="B474" s="63"/>
      <c r="C474" s="4"/>
      <c r="D474" s="2"/>
      <c r="E474" s="2"/>
      <c r="F474" s="4"/>
      <c r="G474" s="2"/>
      <c r="H474" s="2"/>
      <c r="I474" s="6"/>
      <c r="J474" s="3"/>
    </row>
    <row r="475" spans="1:10" s="23" customFormat="1" x14ac:dyDescent="0.45">
      <c r="A475" s="47" t="s">
        <v>1407</v>
      </c>
      <c r="B475" s="64" t="s">
        <v>1595</v>
      </c>
      <c r="C475" s="13">
        <v>76</v>
      </c>
      <c r="D475" s="14">
        <v>0</v>
      </c>
      <c r="E475" s="14">
        <v>0</v>
      </c>
      <c r="F475" s="13">
        <v>79</v>
      </c>
      <c r="G475" s="14">
        <v>0</v>
      </c>
      <c r="H475" s="14">
        <v>0</v>
      </c>
      <c r="I475" s="1">
        <v>3</v>
      </c>
      <c r="J475" s="9">
        <v>0</v>
      </c>
    </row>
    <row r="476" spans="1:10" s="23" customFormat="1" x14ac:dyDescent="0.45">
      <c r="A476" s="47" t="s">
        <v>2293</v>
      </c>
      <c r="B476" s="64" t="s">
        <v>1595</v>
      </c>
      <c r="C476" s="13">
        <v>76</v>
      </c>
      <c r="D476" s="14">
        <v>0</v>
      </c>
      <c r="E476" s="14">
        <v>0</v>
      </c>
      <c r="F476" s="13">
        <v>79</v>
      </c>
      <c r="G476" s="14">
        <v>0</v>
      </c>
      <c r="H476" s="14">
        <v>0</v>
      </c>
      <c r="I476" s="1">
        <v>3</v>
      </c>
      <c r="J476" s="9">
        <v>0</v>
      </c>
    </row>
    <row r="477" spans="1:10" s="23" customFormat="1" x14ac:dyDescent="0.45">
      <c r="A477" s="47" t="s">
        <v>883</v>
      </c>
      <c r="B477" s="64" t="s">
        <v>1595</v>
      </c>
      <c r="C477" s="13">
        <v>63</v>
      </c>
      <c r="D477" s="14">
        <v>0</v>
      </c>
      <c r="E477" s="14">
        <v>0</v>
      </c>
      <c r="F477" s="13">
        <v>65.5</v>
      </c>
      <c r="G477" s="14">
        <v>0</v>
      </c>
      <c r="H477" s="14">
        <v>0</v>
      </c>
      <c r="I477" s="1">
        <v>2.5</v>
      </c>
      <c r="J477" s="9">
        <v>0</v>
      </c>
    </row>
    <row r="478" spans="1:10" s="23" customFormat="1" x14ac:dyDescent="0.45">
      <c r="A478" s="47" t="s">
        <v>1828</v>
      </c>
      <c r="B478" s="64" t="s">
        <v>1595</v>
      </c>
      <c r="C478" s="13">
        <v>63</v>
      </c>
      <c r="D478" s="14">
        <v>0</v>
      </c>
      <c r="E478" s="14">
        <v>0</v>
      </c>
      <c r="F478" s="13">
        <v>65.5</v>
      </c>
      <c r="G478" s="14">
        <v>0</v>
      </c>
      <c r="H478" s="14">
        <v>0</v>
      </c>
      <c r="I478" s="1">
        <v>2.5</v>
      </c>
      <c r="J478" s="9">
        <v>0</v>
      </c>
    </row>
    <row r="479" spans="1:10" s="23" customFormat="1" x14ac:dyDescent="0.45">
      <c r="A479" s="47" t="s">
        <v>634</v>
      </c>
      <c r="B479" s="64" t="s">
        <v>1595</v>
      </c>
      <c r="C479" s="13">
        <v>49</v>
      </c>
      <c r="D479" s="14">
        <v>0</v>
      </c>
      <c r="E479" s="14">
        <v>0</v>
      </c>
      <c r="F479" s="13">
        <v>51</v>
      </c>
      <c r="G479" s="14">
        <v>0</v>
      </c>
      <c r="H479" s="14">
        <v>0</v>
      </c>
      <c r="I479" s="1">
        <v>2</v>
      </c>
      <c r="J479" s="9">
        <v>0</v>
      </c>
    </row>
    <row r="480" spans="1:10" s="23" customFormat="1" x14ac:dyDescent="0.45">
      <c r="A480" s="47" t="s">
        <v>1596</v>
      </c>
      <c r="B480" s="64" t="s">
        <v>1595</v>
      </c>
      <c r="C480" s="13">
        <v>49</v>
      </c>
      <c r="D480" s="14">
        <v>0</v>
      </c>
      <c r="E480" s="14">
        <v>0</v>
      </c>
      <c r="F480" s="13">
        <v>51</v>
      </c>
      <c r="G480" s="14">
        <v>0</v>
      </c>
      <c r="H480" s="14">
        <v>0</v>
      </c>
      <c r="I480" s="1">
        <v>2</v>
      </c>
      <c r="J480" s="9">
        <v>0</v>
      </c>
    </row>
    <row r="481" spans="1:10" s="23" customFormat="1" x14ac:dyDescent="0.45">
      <c r="A481" s="47" t="s">
        <v>624</v>
      </c>
      <c r="B481" s="64" t="s">
        <v>1595</v>
      </c>
      <c r="C481" s="13">
        <v>17</v>
      </c>
      <c r="D481" s="14">
        <v>0</v>
      </c>
      <c r="E481" s="14">
        <v>0</v>
      </c>
      <c r="F481" s="13">
        <v>17.5</v>
      </c>
      <c r="G481" s="14">
        <v>0</v>
      </c>
      <c r="H481" s="14">
        <v>0</v>
      </c>
      <c r="I481" s="1">
        <v>0.5</v>
      </c>
      <c r="J481" s="9">
        <v>0</v>
      </c>
    </row>
    <row r="482" spans="1:10" s="23" customFormat="1" x14ac:dyDescent="0.45">
      <c r="A482" s="47" t="s">
        <v>576</v>
      </c>
      <c r="B482" s="64" t="s">
        <v>1595</v>
      </c>
      <c r="C482" s="13">
        <v>17</v>
      </c>
      <c r="D482" s="14">
        <v>0</v>
      </c>
      <c r="E482" s="14">
        <v>0</v>
      </c>
      <c r="F482" s="13">
        <v>17.5</v>
      </c>
      <c r="G482" s="14">
        <v>0</v>
      </c>
      <c r="H482" s="14">
        <v>0</v>
      </c>
      <c r="I482" s="1">
        <v>0.5</v>
      </c>
      <c r="J482" s="9">
        <v>0</v>
      </c>
    </row>
    <row r="483" spans="1:10" s="23" customFormat="1" x14ac:dyDescent="0.45">
      <c r="A483" s="47" t="s">
        <v>1092</v>
      </c>
      <c r="B483" s="64" t="s">
        <v>1595</v>
      </c>
      <c r="C483" s="13">
        <v>151437</v>
      </c>
      <c r="D483" s="14">
        <v>1</v>
      </c>
      <c r="E483" s="14">
        <v>151437</v>
      </c>
      <c r="F483" s="13">
        <v>240950</v>
      </c>
      <c r="G483" s="14">
        <v>1</v>
      </c>
      <c r="H483" s="14">
        <v>240950</v>
      </c>
      <c r="I483" s="1">
        <v>89513</v>
      </c>
      <c r="J483" s="9">
        <v>89513</v>
      </c>
    </row>
    <row r="484" spans="1:10" s="23" customFormat="1" x14ac:dyDescent="0.45">
      <c r="A484" s="69" t="s">
        <v>1709</v>
      </c>
      <c r="B484" s="65"/>
      <c r="C484" s="49">
        <f>SUM($C$475:$C$483)</f>
        <v>151847</v>
      </c>
      <c r="D484" s="50">
        <f>SUM($D$475:$D$483)</f>
        <v>1</v>
      </c>
      <c r="E484" s="50">
        <f>SUM($E$475:$E$483)</f>
        <v>151437</v>
      </c>
      <c r="F484" s="49">
        <f>SUM($F$475:$F$483)</f>
        <v>241376</v>
      </c>
      <c r="G484" s="50">
        <f>SUM($G$475:$G$483)</f>
        <v>1</v>
      </c>
      <c r="H484" s="50">
        <f>SUM($H$475:$H$483)</f>
        <v>240950</v>
      </c>
      <c r="I484" s="51">
        <f>SUM($I$475:$I$483)</f>
        <v>89529</v>
      </c>
      <c r="J484" s="52">
        <f>SUM($J$475:$J$483)</f>
        <v>89513</v>
      </c>
    </row>
    <row r="485" spans="1:10" s="23" customFormat="1" x14ac:dyDescent="0.45">
      <c r="A485" s="16"/>
      <c r="B485" s="67"/>
      <c r="C485" s="13"/>
      <c r="D485" s="7"/>
      <c r="E485" s="7"/>
      <c r="F485" s="13"/>
      <c r="G485" s="7"/>
      <c r="H485" s="7"/>
      <c r="I485" s="1"/>
      <c r="J485" s="9"/>
    </row>
    <row r="486" spans="1:10" s="23" customFormat="1" x14ac:dyDescent="0.45">
      <c r="A486" s="45" t="s">
        <v>1005</v>
      </c>
      <c r="B486" s="63"/>
      <c r="C486" s="4"/>
      <c r="D486" s="2"/>
      <c r="E486" s="2"/>
      <c r="F486" s="4"/>
      <c r="G486" s="2"/>
      <c r="H486" s="2"/>
      <c r="I486" s="6"/>
      <c r="J486" s="3"/>
    </row>
    <row r="487" spans="1:10" s="23" customFormat="1" x14ac:dyDescent="0.45">
      <c r="A487" s="47" t="s">
        <v>1955</v>
      </c>
      <c r="B487" s="64" t="s">
        <v>1595</v>
      </c>
      <c r="C487" s="13">
        <v>74.8</v>
      </c>
      <c r="D487" s="14">
        <v>371.18</v>
      </c>
      <c r="E487" s="14">
        <v>27764.26</v>
      </c>
      <c r="F487" s="13">
        <v>78</v>
      </c>
      <c r="G487" s="14">
        <v>371</v>
      </c>
      <c r="H487" s="14">
        <v>28938</v>
      </c>
      <c r="I487" s="1">
        <v>3.2</v>
      </c>
      <c r="J487" s="9">
        <v>1173.74</v>
      </c>
    </row>
    <row r="488" spans="1:10" s="23" customFormat="1" x14ac:dyDescent="0.45">
      <c r="A488" s="69" t="s">
        <v>359</v>
      </c>
      <c r="B488" s="65"/>
      <c r="C488" s="49">
        <f>SUM($C$487:$C$487)</f>
        <v>74.8</v>
      </c>
      <c r="D488" s="50">
        <f>SUM($D$487:$D$487)</f>
        <v>371.18</v>
      </c>
      <c r="E488" s="50">
        <f>SUM($E$487:$E$487)</f>
        <v>27764.26</v>
      </c>
      <c r="F488" s="49">
        <f>SUM($F$487:$F$487)</f>
        <v>78</v>
      </c>
      <c r="G488" s="50">
        <f>SUM($G$487:$G$487)</f>
        <v>371</v>
      </c>
      <c r="H488" s="50">
        <f>SUM($H$487:$H$487)</f>
        <v>28938</v>
      </c>
      <c r="I488" s="51">
        <f>SUM($I$487:$I$487)</f>
        <v>3.2</v>
      </c>
      <c r="J488" s="52">
        <f>SUM($J$487:$J$487)</f>
        <v>1173.74</v>
      </c>
    </row>
    <row r="489" spans="1:10" s="23" customFormat="1" x14ac:dyDescent="0.45">
      <c r="A489" s="16"/>
      <c r="B489" s="67"/>
      <c r="C489" s="13"/>
      <c r="D489" s="7"/>
      <c r="E489" s="7"/>
      <c r="F489" s="13"/>
      <c r="G489" s="7"/>
      <c r="H489" s="7"/>
      <c r="I489" s="1"/>
      <c r="J489" s="9"/>
    </row>
    <row r="490" spans="1:10" s="23" customFormat="1" x14ac:dyDescent="0.45">
      <c r="A490" s="45" t="s">
        <v>927</v>
      </c>
      <c r="B490" s="63"/>
      <c r="C490" s="4"/>
      <c r="D490" s="2"/>
      <c r="E490" s="2"/>
      <c r="F490" s="4"/>
      <c r="G490" s="2"/>
      <c r="H490" s="2"/>
      <c r="I490" s="6"/>
      <c r="J490" s="3"/>
    </row>
    <row r="491" spans="1:10" s="23" customFormat="1" x14ac:dyDescent="0.45">
      <c r="A491" s="47" t="s">
        <v>1121</v>
      </c>
      <c r="B491" s="83" t="s">
        <v>1595</v>
      </c>
      <c r="C491" s="13">
        <v>8000</v>
      </c>
      <c r="D491" s="14">
        <v>1</v>
      </c>
      <c r="E491" s="14">
        <v>7272.73</v>
      </c>
      <c r="F491" s="13">
        <v>0</v>
      </c>
      <c r="G491" s="14">
        <v>0</v>
      </c>
      <c r="H491" s="14">
        <v>0</v>
      </c>
      <c r="I491" s="1">
        <v>-8000</v>
      </c>
      <c r="J491" s="9">
        <v>-7272.73</v>
      </c>
    </row>
    <row r="492" spans="1:10" s="23" customFormat="1" x14ac:dyDescent="0.45">
      <c r="A492" s="69" t="s">
        <v>2225</v>
      </c>
      <c r="B492" s="65"/>
      <c r="C492" s="49">
        <f>SUM($C$491:$C$491)</f>
        <v>8000</v>
      </c>
      <c r="D492" s="50">
        <f>SUM($D$491:$D$491)</f>
        <v>1</v>
      </c>
      <c r="E492" s="50">
        <f>SUM($E$491:$E$491)</f>
        <v>7272.73</v>
      </c>
      <c r="F492" s="49">
        <f>SUM($F$491:$F$491)</f>
        <v>0</v>
      </c>
      <c r="G492" s="50">
        <f>SUM($G$491:$G$491)</f>
        <v>0</v>
      </c>
      <c r="H492" s="50">
        <f>SUM($H$491:$H$491)</f>
        <v>0</v>
      </c>
      <c r="I492" s="51">
        <f>SUM($I$491:$I$491)</f>
        <v>-8000</v>
      </c>
      <c r="J492" s="52">
        <f>SUM($J$491:$J$491)</f>
        <v>-7272.73</v>
      </c>
    </row>
    <row r="493" spans="1:10" s="23" customFormat="1" x14ac:dyDescent="0.45">
      <c r="A493" s="16"/>
      <c r="B493" s="67"/>
      <c r="C493" s="13"/>
      <c r="D493" s="7"/>
      <c r="E493" s="7"/>
      <c r="F493" s="13"/>
      <c r="G493" s="7"/>
      <c r="H493" s="7"/>
      <c r="I493" s="1"/>
      <c r="J493" s="9"/>
    </row>
    <row r="494" spans="1:10" s="23" customFormat="1" x14ac:dyDescent="0.45">
      <c r="A494" s="45" t="s">
        <v>1356</v>
      </c>
      <c r="B494" s="63"/>
      <c r="C494" s="4"/>
      <c r="D494" s="2"/>
      <c r="E494" s="2"/>
      <c r="F494" s="4"/>
      <c r="G494" s="2"/>
      <c r="H494" s="2"/>
      <c r="I494" s="6"/>
      <c r="J494" s="3"/>
    </row>
    <row r="495" spans="1:10" s="23" customFormat="1" x14ac:dyDescent="0.45">
      <c r="A495" s="47" t="s">
        <v>547</v>
      </c>
      <c r="B495" s="64" t="s">
        <v>1595</v>
      </c>
      <c r="C495" s="13">
        <v>2568</v>
      </c>
      <c r="D495" s="14">
        <v>0</v>
      </c>
      <c r="E495" s="14">
        <v>0</v>
      </c>
      <c r="F495" s="13">
        <v>0</v>
      </c>
      <c r="G495" s="14">
        <v>0</v>
      </c>
      <c r="H495" s="14">
        <v>0</v>
      </c>
      <c r="I495" s="1">
        <v>-2568</v>
      </c>
      <c r="J495" s="9">
        <v>0</v>
      </c>
    </row>
    <row r="496" spans="1:10" s="23" customFormat="1" x14ac:dyDescent="0.45">
      <c r="A496" s="47" t="s">
        <v>1418</v>
      </c>
      <c r="B496" s="64" t="s">
        <v>1595</v>
      </c>
      <c r="C496" s="13">
        <v>2631</v>
      </c>
      <c r="D496" s="14">
        <v>0</v>
      </c>
      <c r="E496" s="14">
        <v>0</v>
      </c>
      <c r="F496" s="13">
        <v>2680</v>
      </c>
      <c r="G496" s="14">
        <v>0</v>
      </c>
      <c r="H496" s="14">
        <v>0</v>
      </c>
      <c r="I496" s="1">
        <v>49</v>
      </c>
      <c r="J496" s="9">
        <v>0</v>
      </c>
    </row>
    <row r="497" spans="1:10" s="23" customFormat="1" x14ac:dyDescent="0.45">
      <c r="A497" s="47" t="s">
        <v>712</v>
      </c>
      <c r="B497" s="64" t="s">
        <v>1595</v>
      </c>
      <c r="C497" s="13">
        <v>2042</v>
      </c>
      <c r="D497" s="14">
        <v>0</v>
      </c>
      <c r="E497" s="14">
        <v>0</v>
      </c>
      <c r="F497" s="13">
        <v>0</v>
      </c>
      <c r="G497" s="14">
        <v>0</v>
      </c>
      <c r="H497" s="14">
        <v>0</v>
      </c>
      <c r="I497" s="1">
        <v>-2042</v>
      </c>
      <c r="J497" s="9">
        <v>0</v>
      </c>
    </row>
    <row r="498" spans="1:10" s="23" customFormat="1" x14ac:dyDescent="0.45">
      <c r="A498" s="47" t="s">
        <v>668</v>
      </c>
      <c r="B498" s="64" t="s">
        <v>1595</v>
      </c>
      <c r="C498" s="13">
        <v>2105</v>
      </c>
      <c r="D498" s="14">
        <v>0</v>
      </c>
      <c r="E498" s="14">
        <v>0</v>
      </c>
      <c r="F498" s="13">
        <v>2144</v>
      </c>
      <c r="G498" s="14">
        <v>0</v>
      </c>
      <c r="H498" s="14">
        <v>0</v>
      </c>
      <c r="I498" s="1">
        <v>39</v>
      </c>
      <c r="J498" s="9">
        <v>0</v>
      </c>
    </row>
    <row r="499" spans="1:10" s="23" customFormat="1" x14ac:dyDescent="0.45">
      <c r="A499" s="47" t="s">
        <v>1862</v>
      </c>
      <c r="B499" s="64" t="s">
        <v>1595</v>
      </c>
      <c r="C499" s="13">
        <v>1712</v>
      </c>
      <c r="D499" s="14">
        <v>0</v>
      </c>
      <c r="E499" s="14">
        <v>0</v>
      </c>
      <c r="F499" s="13">
        <v>0</v>
      </c>
      <c r="G499" s="14">
        <v>0</v>
      </c>
      <c r="H499" s="14">
        <v>0</v>
      </c>
      <c r="I499" s="1">
        <v>-1712</v>
      </c>
      <c r="J499" s="9">
        <v>0</v>
      </c>
    </row>
    <row r="500" spans="1:10" s="23" customFormat="1" x14ac:dyDescent="0.45">
      <c r="A500" s="47" t="s">
        <v>1036</v>
      </c>
      <c r="B500" s="64" t="s">
        <v>1595</v>
      </c>
      <c r="C500" s="13">
        <v>1754</v>
      </c>
      <c r="D500" s="14">
        <v>0</v>
      </c>
      <c r="E500" s="14">
        <v>0</v>
      </c>
      <c r="F500" s="13">
        <v>1788</v>
      </c>
      <c r="G500" s="14">
        <v>0</v>
      </c>
      <c r="H500" s="14">
        <v>0</v>
      </c>
      <c r="I500" s="1">
        <v>34</v>
      </c>
      <c r="J500" s="9">
        <v>0</v>
      </c>
    </row>
    <row r="501" spans="1:10" s="23" customFormat="1" x14ac:dyDescent="0.45">
      <c r="A501" s="47" t="s">
        <v>1826</v>
      </c>
      <c r="B501" s="64" t="s">
        <v>1595</v>
      </c>
      <c r="C501" s="13">
        <v>1198</v>
      </c>
      <c r="D501" s="14">
        <v>0</v>
      </c>
      <c r="E501" s="14">
        <v>0</v>
      </c>
      <c r="F501" s="13">
        <v>0</v>
      </c>
      <c r="G501" s="14">
        <v>0</v>
      </c>
      <c r="H501" s="14">
        <v>0</v>
      </c>
      <c r="I501" s="1">
        <v>-1198</v>
      </c>
      <c r="J501" s="9">
        <v>0</v>
      </c>
    </row>
    <row r="502" spans="1:10" s="23" customFormat="1" x14ac:dyDescent="0.45">
      <c r="A502" s="47" t="s">
        <v>1718</v>
      </c>
      <c r="B502" s="64" t="s">
        <v>1595</v>
      </c>
      <c r="C502" s="13">
        <v>1228</v>
      </c>
      <c r="D502" s="14">
        <v>0</v>
      </c>
      <c r="E502" s="14">
        <v>0</v>
      </c>
      <c r="F502" s="13">
        <v>1250</v>
      </c>
      <c r="G502" s="14">
        <v>0</v>
      </c>
      <c r="H502" s="14">
        <v>0</v>
      </c>
      <c r="I502" s="1">
        <v>22</v>
      </c>
      <c r="J502" s="9">
        <v>0</v>
      </c>
    </row>
    <row r="503" spans="1:10" s="23" customFormat="1" x14ac:dyDescent="0.45">
      <c r="A503" s="47" t="s">
        <v>1192</v>
      </c>
      <c r="B503" s="64" t="s">
        <v>1595</v>
      </c>
      <c r="C503" s="13">
        <v>1542</v>
      </c>
      <c r="D503" s="14">
        <v>0</v>
      </c>
      <c r="E503" s="14">
        <v>0</v>
      </c>
      <c r="F503" s="13">
        <v>0</v>
      </c>
      <c r="G503" s="14">
        <v>0</v>
      </c>
      <c r="H503" s="14">
        <v>0</v>
      </c>
      <c r="I503" s="1">
        <v>-1542</v>
      </c>
      <c r="J503" s="9">
        <v>0</v>
      </c>
    </row>
    <row r="504" spans="1:10" s="23" customFormat="1" x14ac:dyDescent="0.45">
      <c r="A504" s="47" t="s">
        <v>2169</v>
      </c>
      <c r="B504" s="64" t="s">
        <v>1595</v>
      </c>
      <c r="C504" s="13">
        <v>1580</v>
      </c>
      <c r="D504" s="14">
        <v>0</v>
      </c>
      <c r="E504" s="14">
        <v>0</v>
      </c>
      <c r="F504" s="13">
        <v>1590</v>
      </c>
      <c r="G504" s="14">
        <v>0</v>
      </c>
      <c r="H504" s="14">
        <v>0</v>
      </c>
      <c r="I504" s="1">
        <v>10</v>
      </c>
      <c r="J504" s="9">
        <v>0</v>
      </c>
    </row>
    <row r="505" spans="1:10" s="23" customFormat="1" x14ac:dyDescent="0.45">
      <c r="A505" s="47" t="s">
        <v>750</v>
      </c>
      <c r="B505" s="64" t="s">
        <v>1595</v>
      </c>
      <c r="C505" s="13">
        <v>26214</v>
      </c>
      <c r="D505" s="14">
        <v>1</v>
      </c>
      <c r="E505" s="14">
        <v>26214</v>
      </c>
      <c r="F505" s="13">
        <v>18960</v>
      </c>
      <c r="G505" s="14">
        <v>1</v>
      </c>
      <c r="H505" s="14">
        <v>18960</v>
      </c>
      <c r="I505" s="1">
        <v>-7254</v>
      </c>
      <c r="J505" s="9">
        <v>-7254</v>
      </c>
    </row>
    <row r="506" spans="1:10" s="23" customFormat="1" x14ac:dyDescent="0.45">
      <c r="A506" s="69" t="s">
        <v>850</v>
      </c>
      <c r="B506" s="65"/>
      <c r="C506" s="49">
        <f>SUM($C$495:$C$505)</f>
        <v>44574</v>
      </c>
      <c r="D506" s="50">
        <f>SUM($D$495:$D$505)</f>
        <v>1</v>
      </c>
      <c r="E506" s="50">
        <f>SUM($E$495:$E$505)</f>
        <v>26214</v>
      </c>
      <c r="F506" s="49">
        <f>SUM($F$495:$F$505)</f>
        <v>28412</v>
      </c>
      <c r="G506" s="50">
        <f>SUM($G$495:$G$505)</f>
        <v>1</v>
      </c>
      <c r="H506" s="50">
        <f>SUM($H$495:$H$505)</f>
        <v>18960</v>
      </c>
      <c r="I506" s="51">
        <f>SUM($I$495:$I$505)</f>
        <v>-16162</v>
      </c>
      <c r="J506" s="52">
        <f>SUM($J$495:$J$505)</f>
        <v>-7254</v>
      </c>
    </row>
    <row r="507" spans="1:10" s="23" customFormat="1" x14ac:dyDescent="0.45">
      <c r="A507" s="16"/>
      <c r="B507" s="67"/>
      <c r="C507" s="13"/>
      <c r="D507" s="7"/>
      <c r="E507" s="7"/>
      <c r="F507" s="13"/>
      <c r="G507" s="7"/>
      <c r="H507" s="7"/>
      <c r="I507" s="1"/>
      <c r="J507" s="9"/>
    </row>
    <row r="508" spans="1:10" s="23" customFormat="1" x14ac:dyDescent="0.45">
      <c r="A508" s="45" t="s">
        <v>1939</v>
      </c>
      <c r="B508" s="63"/>
      <c r="C508" s="4"/>
      <c r="D508" s="2"/>
      <c r="E508" s="2"/>
      <c r="F508" s="4"/>
      <c r="G508" s="2"/>
      <c r="H508" s="2"/>
      <c r="I508" s="6"/>
      <c r="J508" s="3"/>
    </row>
    <row r="509" spans="1:10" s="23" customFormat="1" x14ac:dyDescent="0.45">
      <c r="A509" s="47" t="s">
        <v>414</v>
      </c>
      <c r="B509" s="64" t="s">
        <v>1595</v>
      </c>
      <c r="C509" s="13">
        <v>74.8</v>
      </c>
      <c r="D509" s="14">
        <v>506.26</v>
      </c>
      <c r="E509" s="14">
        <v>37867.5</v>
      </c>
      <c r="F509" s="13">
        <v>78</v>
      </c>
      <c r="G509" s="14">
        <v>506</v>
      </c>
      <c r="H509" s="14">
        <v>39468</v>
      </c>
      <c r="I509" s="1">
        <v>3.2</v>
      </c>
      <c r="J509" s="9">
        <v>1600.5</v>
      </c>
    </row>
    <row r="510" spans="1:10" s="23" customFormat="1" x14ac:dyDescent="0.45">
      <c r="A510" s="69" t="s">
        <v>1684</v>
      </c>
      <c r="B510" s="65"/>
      <c r="C510" s="49">
        <f>SUM($C$509:$C$509)</f>
        <v>74.8</v>
      </c>
      <c r="D510" s="50">
        <f>SUM($D$509:$D$509)</f>
        <v>506.26</v>
      </c>
      <c r="E510" s="50">
        <f>SUM($E$509:$E$509)</f>
        <v>37867.5</v>
      </c>
      <c r="F510" s="49">
        <f>SUM($F$509:$F$509)</f>
        <v>78</v>
      </c>
      <c r="G510" s="50">
        <f>SUM($G$509:$G$509)</f>
        <v>506</v>
      </c>
      <c r="H510" s="50">
        <f>SUM($H$509:$H$509)</f>
        <v>39468</v>
      </c>
      <c r="I510" s="51">
        <f>SUM($I$509:$I$509)</f>
        <v>3.2</v>
      </c>
      <c r="J510" s="52">
        <f>SUM($J$509:$J$509)</f>
        <v>1600.5</v>
      </c>
    </row>
    <row r="511" spans="1:10" s="23" customFormat="1" x14ac:dyDescent="0.45">
      <c r="A511" s="46"/>
      <c r="B511" s="67"/>
      <c r="C511" s="13"/>
      <c r="D511" s="7"/>
      <c r="E511" s="7"/>
      <c r="F511" s="13"/>
      <c r="G511" s="7"/>
      <c r="H511" s="7"/>
      <c r="I511" s="1"/>
      <c r="J511" s="9"/>
    </row>
    <row r="512" spans="1:10" s="23" customFormat="1" x14ac:dyDescent="0.45">
      <c r="A512" s="45" t="s">
        <v>852</v>
      </c>
      <c r="B512" s="63"/>
      <c r="C512" s="4"/>
      <c r="D512" s="2"/>
      <c r="E512" s="2"/>
      <c r="F512" s="4"/>
      <c r="G512" s="2"/>
      <c r="H512" s="2"/>
      <c r="I512" s="6"/>
      <c r="J512" s="3"/>
    </row>
    <row r="513" spans="1:10" s="23" customFormat="1" x14ac:dyDescent="0.45">
      <c r="A513" s="47" t="s">
        <v>2145</v>
      </c>
      <c r="B513" s="64" t="s">
        <v>1595</v>
      </c>
      <c r="C513" s="13">
        <v>16500</v>
      </c>
      <c r="D513" s="14">
        <v>1</v>
      </c>
      <c r="E513" s="14">
        <v>15000</v>
      </c>
      <c r="F513" s="13">
        <v>11000</v>
      </c>
      <c r="G513" s="14">
        <v>1</v>
      </c>
      <c r="H513" s="14">
        <v>10000</v>
      </c>
      <c r="I513" s="1">
        <v>-5500</v>
      </c>
      <c r="J513" s="9">
        <v>-5000</v>
      </c>
    </row>
    <row r="514" spans="1:10" s="23" customFormat="1" x14ac:dyDescent="0.45">
      <c r="A514" s="69" t="s">
        <v>884</v>
      </c>
      <c r="B514" s="65"/>
      <c r="C514" s="49">
        <f>SUM($C$513:$C$513)</f>
        <v>16500</v>
      </c>
      <c r="D514" s="50">
        <f>SUM($D$513:$D$513)</f>
        <v>1</v>
      </c>
      <c r="E514" s="50">
        <f>SUM($E$513:$E$513)</f>
        <v>15000</v>
      </c>
      <c r="F514" s="49">
        <f>SUM($F$513:$F$513)</f>
        <v>11000</v>
      </c>
      <c r="G514" s="50">
        <f>SUM($G$513:$G$513)</f>
        <v>1</v>
      </c>
      <c r="H514" s="50">
        <f>SUM($H$513:$H$513)</f>
        <v>10000</v>
      </c>
      <c r="I514" s="51">
        <f>SUM($I$513:$I$513)</f>
        <v>-5500</v>
      </c>
      <c r="J514" s="52">
        <f>SUM($J$513:$J$513)</f>
        <v>-5000</v>
      </c>
    </row>
    <row r="515" spans="1:10" s="23" customFormat="1" x14ac:dyDescent="0.45">
      <c r="A515" s="46"/>
      <c r="B515" s="67"/>
      <c r="C515" s="13"/>
      <c r="D515" s="7"/>
      <c r="E515" s="7"/>
      <c r="F515" s="13"/>
      <c r="G515" s="7"/>
      <c r="H515" s="7"/>
      <c r="I515" s="1"/>
      <c r="J515" s="9"/>
    </row>
    <row r="516" spans="1:10" s="23" customFormat="1" x14ac:dyDescent="0.45">
      <c r="A516" s="45" t="s">
        <v>1122</v>
      </c>
      <c r="B516" s="63"/>
      <c r="C516" s="4"/>
      <c r="D516" s="2"/>
      <c r="E516" s="2"/>
      <c r="F516" s="4"/>
      <c r="G516" s="2"/>
      <c r="H516" s="2"/>
      <c r="I516" s="6"/>
      <c r="J516" s="3"/>
    </row>
    <row r="517" spans="1:10" s="23" customFormat="1" x14ac:dyDescent="0.45">
      <c r="A517" s="47" t="s">
        <v>392</v>
      </c>
      <c r="B517" s="64" t="s">
        <v>1595</v>
      </c>
      <c r="C517" s="13">
        <v>598.79999999999995</v>
      </c>
      <c r="D517" s="14">
        <v>0</v>
      </c>
      <c r="E517" s="14">
        <v>0</v>
      </c>
      <c r="F517" s="13">
        <v>133</v>
      </c>
      <c r="G517" s="14">
        <v>0</v>
      </c>
      <c r="H517" s="14">
        <v>0</v>
      </c>
      <c r="I517" s="1">
        <v>-465.8</v>
      </c>
      <c r="J517" s="9">
        <v>0</v>
      </c>
    </row>
    <row r="518" spans="1:10" s="23" customFormat="1" x14ac:dyDescent="0.45">
      <c r="A518" s="47" t="s">
        <v>784</v>
      </c>
      <c r="B518" s="64" t="s">
        <v>1595</v>
      </c>
      <c r="C518" s="13">
        <v>127.5</v>
      </c>
      <c r="D518" s="14">
        <v>0</v>
      </c>
      <c r="E518" s="14">
        <v>0</v>
      </c>
      <c r="F518" s="13">
        <v>623</v>
      </c>
      <c r="G518" s="14">
        <v>0</v>
      </c>
      <c r="H518" s="14">
        <v>0</v>
      </c>
      <c r="I518" s="1">
        <v>495.5</v>
      </c>
      <c r="J518" s="9">
        <v>0</v>
      </c>
    </row>
    <row r="519" spans="1:10" s="23" customFormat="1" x14ac:dyDescent="0.45">
      <c r="A519" s="47" t="s">
        <v>55</v>
      </c>
      <c r="B519" s="64" t="s">
        <v>1595</v>
      </c>
      <c r="C519" s="13">
        <v>865608</v>
      </c>
      <c r="D519" s="14">
        <v>1</v>
      </c>
      <c r="E519" s="14">
        <v>865608</v>
      </c>
      <c r="F519" s="13">
        <v>798564</v>
      </c>
      <c r="G519" s="14">
        <v>1</v>
      </c>
      <c r="H519" s="14">
        <v>798564</v>
      </c>
      <c r="I519" s="1">
        <v>-67044</v>
      </c>
      <c r="J519" s="9">
        <v>-67044</v>
      </c>
    </row>
    <row r="520" spans="1:10" s="23" customFormat="1" x14ac:dyDescent="0.45">
      <c r="A520" s="47" t="s">
        <v>1490</v>
      </c>
      <c r="B520" s="64" t="s">
        <v>1595</v>
      </c>
      <c r="C520" s="13">
        <v>82</v>
      </c>
      <c r="D520" s="14">
        <v>0</v>
      </c>
      <c r="E520" s="14">
        <v>0</v>
      </c>
      <c r="F520" s="13">
        <v>85.5</v>
      </c>
      <c r="G520" s="14">
        <v>0</v>
      </c>
      <c r="H520" s="14">
        <v>0</v>
      </c>
      <c r="I520" s="1">
        <v>3.5</v>
      </c>
      <c r="J520" s="9">
        <v>0</v>
      </c>
    </row>
    <row r="521" spans="1:10" s="23" customFormat="1" x14ac:dyDescent="0.45">
      <c r="A521" s="47" t="s">
        <v>2314</v>
      </c>
      <c r="B521" s="64" t="s">
        <v>1595</v>
      </c>
      <c r="C521" s="13">
        <v>104.6</v>
      </c>
      <c r="D521" s="14">
        <v>0</v>
      </c>
      <c r="E521" s="14">
        <v>0</v>
      </c>
      <c r="F521" s="13">
        <v>109</v>
      </c>
      <c r="G521" s="14">
        <v>0</v>
      </c>
      <c r="H521" s="14">
        <v>0</v>
      </c>
      <c r="I521" s="1">
        <v>4.4000000000000004</v>
      </c>
      <c r="J521" s="9">
        <v>0</v>
      </c>
    </row>
    <row r="522" spans="1:10" s="23" customFormat="1" x14ac:dyDescent="0.45">
      <c r="A522" s="47" t="s">
        <v>1794</v>
      </c>
      <c r="B522" s="64" t="s">
        <v>1595</v>
      </c>
      <c r="C522" s="13">
        <v>17.399999999999999</v>
      </c>
      <c r="D522" s="14">
        <v>0</v>
      </c>
      <c r="E522" s="14">
        <v>0</v>
      </c>
      <c r="F522" s="13">
        <v>18.5</v>
      </c>
      <c r="G522" s="14">
        <v>0</v>
      </c>
      <c r="H522" s="14">
        <v>0</v>
      </c>
      <c r="I522" s="1">
        <v>1.1000000000000001</v>
      </c>
      <c r="J522" s="9">
        <v>0</v>
      </c>
    </row>
    <row r="523" spans="1:10" s="23" customFormat="1" x14ac:dyDescent="0.45">
      <c r="A523" s="69" t="s">
        <v>986</v>
      </c>
      <c r="B523" s="65"/>
      <c r="C523" s="49">
        <f>SUM($C$517:$C$522)</f>
        <v>866538.3</v>
      </c>
      <c r="D523" s="50">
        <f>SUM($D$517:$D$522)</f>
        <v>1</v>
      </c>
      <c r="E523" s="50">
        <f>SUM($E$517:$E$522)</f>
        <v>865608</v>
      </c>
      <c r="F523" s="49">
        <f>SUM($F$517:$F$522)</f>
        <v>799533</v>
      </c>
      <c r="G523" s="50">
        <f>SUM($G$517:$G$522)</f>
        <v>1</v>
      </c>
      <c r="H523" s="50">
        <f>SUM($H$517:$H$522)</f>
        <v>798564</v>
      </c>
      <c r="I523" s="51">
        <f>SUM($I$517:$I$522)</f>
        <v>-67005.3</v>
      </c>
      <c r="J523" s="52">
        <f>SUM($J$517:$J$522)</f>
        <v>-67044</v>
      </c>
    </row>
    <row r="524" spans="1:10" s="23" customFormat="1" x14ac:dyDescent="0.45">
      <c r="A524" s="46"/>
      <c r="B524" s="67"/>
      <c r="C524" s="13"/>
      <c r="D524" s="7"/>
      <c r="E524" s="7"/>
      <c r="F524" s="13"/>
      <c r="G524" s="7"/>
      <c r="H524" s="7"/>
      <c r="I524" s="1"/>
      <c r="J524" s="9"/>
    </row>
    <row r="525" spans="1:10" s="23" customFormat="1" x14ac:dyDescent="0.45">
      <c r="A525" s="45" t="s">
        <v>1879</v>
      </c>
      <c r="B525" s="63"/>
      <c r="C525" s="4"/>
      <c r="D525" s="2"/>
      <c r="E525" s="2"/>
      <c r="F525" s="4"/>
      <c r="G525" s="2"/>
      <c r="H525" s="2"/>
      <c r="I525" s="6"/>
      <c r="J525" s="3"/>
    </row>
    <row r="526" spans="1:10" s="23" customFormat="1" x14ac:dyDescent="0.45">
      <c r="A526" s="47" t="s">
        <v>670</v>
      </c>
      <c r="B526" s="64" t="s">
        <v>1595</v>
      </c>
      <c r="C526" s="13">
        <v>5754.1</v>
      </c>
      <c r="D526" s="14">
        <v>1</v>
      </c>
      <c r="E526" s="14">
        <v>5231</v>
      </c>
      <c r="F526" s="13">
        <v>0</v>
      </c>
      <c r="G526" s="14">
        <v>0</v>
      </c>
      <c r="H526" s="14">
        <v>0</v>
      </c>
      <c r="I526" s="1">
        <v>-5754.1</v>
      </c>
      <c r="J526" s="9">
        <v>-5231</v>
      </c>
    </row>
    <row r="527" spans="1:10" s="23" customFormat="1" x14ac:dyDescent="0.45">
      <c r="A527" s="69" t="s">
        <v>1775</v>
      </c>
      <c r="B527" s="65"/>
      <c r="C527" s="49">
        <f>SUM($C$526:$C$526)</f>
        <v>5754.1</v>
      </c>
      <c r="D527" s="50">
        <f>SUM($D$526:$D$526)</f>
        <v>1</v>
      </c>
      <c r="E527" s="50">
        <f>SUM($E$526:$E$526)</f>
        <v>5231</v>
      </c>
      <c r="F527" s="49">
        <f>SUM($F$526:$F$526)</f>
        <v>0</v>
      </c>
      <c r="G527" s="50">
        <f>SUM($G$526:$G$526)</f>
        <v>0</v>
      </c>
      <c r="H527" s="50">
        <f>SUM($H$526:$H$526)</f>
        <v>0</v>
      </c>
      <c r="I527" s="51">
        <f>SUM($I$526:$I$526)</f>
        <v>-5754.1</v>
      </c>
      <c r="J527" s="52">
        <f>SUM($J$526:$J$526)</f>
        <v>-5231</v>
      </c>
    </row>
    <row r="528" spans="1:10" s="23" customFormat="1" x14ac:dyDescent="0.45">
      <c r="A528" s="46"/>
      <c r="B528" s="67"/>
      <c r="C528" s="13"/>
      <c r="D528" s="7"/>
      <c r="E528" s="7"/>
      <c r="F528" s="13"/>
      <c r="G528" s="7"/>
      <c r="H528" s="7"/>
      <c r="I528" s="1"/>
      <c r="J528" s="9"/>
    </row>
    <row r="529" spans="1:10" s="23" customFormat="1" x14ac:dyDescent="0.45">
      <c r="A529" s="45" t="s">
        <v>694</v>
      </c>
      <c r="B529" s="63"/>
      <c r="C529" s="4"/>
      <c r="D529" s="2"/>
      <c r="E529" s="2"/>
      <c r="F529" s="4"/>
      <c r="G529" s="2"/>
      <c r="H529" s="2"/>
      <c r="I529" s="6"/>
      <c r="J529" s="3"/>
    </row>
    <row r="530" spans="1:10" s="23" customFormat="1" x14ac:dyDescent="0.45">
      <c r="A530" s="47" t="s">
        <v>547</v>
      </c>
      <c r="B530" s="64" t="s">
        <v>1595</v>
      </c>
      <c r="C530" s="13">
        <v>2568</v>
      </c>
      <c r="D530" s="14">
        <v>0</v>
      </c>
      <c r="E530" s="14">
        <v>0</v>
      </c>
      <c r="F530" s="13">
        <v>0</v>
      </c>
      <c r="G530" s="14">
        <v>0</v>
      </c>
      <c r="H530" s="14">
        <v>0</v>
      </c>
      <c r="I530" s="1">
        <v>-2568</v>
      </c>
      <c r="J530" s="9">
        <v>0</v>
      </c>
    </row>
    <row r="531" spans="1:10" s="23" customFormat="1" x14ac:dyDescent="0.45">
      <c r="A531" s="47" t="s">
        <v>1418</v>
      </c>
      <c r="B531" s="64" t="s">
        <v>1595</v>
      </c>
      <c r="C531" s="13">
        <v>2631</v>
      </c>
      <c r="D531" s="14">
        <v>0</v>
      </c>
      <c r="E531" s="14">
        <v>0</v>
      </c>
      <c r="F531" s="13">
        <v>2680</v>
      </c>
      <c r="G531" s="14">
        <v>0</v>
      </c>
      <c r="H531" s="14">
        <v>0</v>
      </c>
      <c r="I531" s="1">
        <v>49</v>
      </c>
      <c r="J531" s="9">
        <v>0</v>
      </c>
    </row>
    <row r="532" spans="1:10" s="23" customFormat="1" x14ac:dyDescent="0.45">
      <c r="A532" s="47" t="s">
        <v>712</v>
      </c>
      <c r="B532" s="64" t="s">
        <v>1595</v>
      </c>
      <c r="C532" s="13">
        <v>2054</v>
      </c>
      <c r="D532" s="14">
        <v>0</v>
      </c>
      <c r="E532" s="14">
        <v>0</v>
      </c>
      <c r="F532" s="13">
        <v>0</v>
      </c>
      <c r="G532" s="14">
        <v>0</v>
      </c>
      <c r="H532" s="14">
        <v>0</v>
      </c>
      <c r="I532" s="1">
        <v>-2054</v>
      </c>
      <c r="J532" s="9">
        <v>0</v>
      </c>
    </row>
    <row r="533" spans="1:10" s="23" customFormat="1" x14ac:dyDescent="0.45">
      <c r="A533" s="47" t="s">
        <v>668</v>
      </c>
      <c r="B533" s="64" t="s">
        <v>1595</v>
      </c>
      <c r="C533" s="13">
        <v>2105</v>
      </c>
      <c r="D533" s="14">
        <v>0</v>
      </c>
      <c r="E533" s="14">
        <v>0</v>
      </c>
      <c r="F533" s="13">
        <v>2144</v>
      </c>
      <c r="G533" s="14">
        <v>0</v>
      </c>
      <c r="H533" s="14">
        <v>0</v>
      </c>
      <c r="I533" s="1">
        <v>39</v>
      </c>
      <c r="J533" s="9">
        <v>0</v>
      </c>
    </row>
    <row r="534" spans="1:10" s="23" customFormat="1" x14ac:dyDescent="0.45">
      <c r="A534" s="47" t="s">
        <v>1862</v>
      </c>
      <c r="B534" s="64" t="s">
        <v>1595</v>
      </c>
      <c r="C534" s="13">
        <v>1712</v>
      </c>
      <c r="D534" s="14">
        <v>0</v>
      </c>
      <c r="E534" s="14">
        <v>0</v>
      </c>
      <c r="F534" s="13">
        <v>0</v>
      </c>
      <c r="G534" s="14">
        <v>0</v>
      </c>
      <c r="H534" s="14">
        <v>0</v>
      </c>
      <c r="I534" s="1">
        <v>-1712</v>
      </c>
      <c r="J534" s="9">
        <v>0</v>
      </c>
    </row>
    <row r="535" spans="1:10" s="23" customFormat="1" x14ac:dyDescent="0.45">
      <c r="A535" s="47" t="s">
        <v>1036</v>
      </c>
      <c r="B535" s="64" t="s">
        <v>1595</v>
      </c>
      <c r="C535" s="13">
        <v>1754</v>
      </c>
      <c r="D535" s="14">
        <v>0</v>
      </c>
      <c r="E535" s="14">
        <v>0</v>
      </c>
      <c r="F535" s="13">
        <v>1788</v>
      </c>
      <c r="G535" s="14">
        <v>0</v>
      </c>
      <c r="H535" s="14">
        <v>0</v>
      </c>
      <c r="I535" s="1">
        <v>34</v>
      </c>
      <c r="J535" s="9">
        <v>0</v>
      </c>
    </row>
    <row r="536" spans="1:10" s="23" customFormat="1" x14ac:dyDescent="0.45">
      <c r="A536" s="47" t="s">
        <v>1826</v>
      </c>
      <c r="B536" s="64" t="s">
        <v>1595</v>
      </c>
      <c r="C536" s="13">
        <v>1198</v>
      </c>
      <c r="D536" s="14">
        <v>0</v>
      </c>
      <c r="E536" s="14">
        <v>0</v>
      </c>
      <c r="F536" s="13">
        <v>0</v>
      </c>
      <c r="G536" s="14">
        <v>0</v>
      </c>
      <c r="H536" s="14">
        <v>0</v>
      </c>
      <c r="I536" s="1">
        <v>-1198</v>
      </c>
      <c r="J536" s="9">
        <v>0</v>
      </c>
    </row>
    <row r="537" spans="1:10" s="23" customFormat="1" x14ac:dyDescent="0.45">
      <c r="A537" s="47" t="s">
        <v>1718</v>
      </c>
      <c r="B537" s="64" t="s">
        <v>1595</v>
      </c>
      <c r="C537" s="13">
        <v>1228</v>
      </c>
      <c r="D537" s="14">
        <v>0</v>
      </c>
      <c r="E537" s="14">
        <v>0</v>
      </c>
      <c r="F537" s="13">
        <v>1250</v>
      </c>
      <c r="G537" s="14">
        <v>0</v>
      </c>
      <c r="H537" s="14">
        <v>0</v>
      </c>
      <c r="I537" s="1">
        <v>22</v>
      </c>
      <c r="J537" s="9">
        <v>0</v>
      </c>
    </row>
    <row r="538" spans="1:10" s="23" customFormat="1" x14ac:dyDescent="0.45">
      <c r="A538" s="47" t="s">
        <v>1192</v>
      </c>
      <c r="B538" s="64" t="s">
        <v>1595</v>
      </c>
      <c r="C538" s="13">
        <v>1542</v>
      </c>
      <c r="D538" s="14">
        <v>0</v>
      </c>
      <c r="E538" s="14">
        <v>0</v>
      </c>
      <c r="F538" s="13">
        <v>0</v>
      </c>
      <c r="G538" s="14">
        <v>0</v>
      </c>
      <c r="H538" s="14">
        <v>0</v>
      </c>
      <c r="I538" s="1">
        <v>-1542</v>
      </c>
      <c r="J538" s="9">
        <v>0</v>
      </c>
    </row>
    <row r="539" spans="1:10" s="23" customFormat="1" x14ac:dyDescent="0.45">
      <c r="A539" s="47" t="s">
        <v>2169</v>
      </c>
      <c r="B539" s="64" t="s">
        <v>1595</v>
      </c>
      <c r="C539" s="13">
        <v>1580</v>
      </c>
      <c r="D539" s="14">
        <v>0</v>
      </c>
      <c r="E539" s="14">
        <v>0</v>
      </c>
      <c r="F539" s="13">
        <v>1590</v>
      </c>
      <c r="G539" s="14">
        <v>0</v>
      </c>
      <c r="H539" s="14">
        <v>0</v>
      </c>
      <c r="I539" s="1">
        <v>10</v>
      </c>
      <c r="J539" s="9">
        <v>0</v>
      </c>
    </row>
    <row r="540" spans="1:10" s="23" customFormat="1" x14ac:dyDescent="0.45">
      <c r="A540" s="47" t="s">
        <v>750</v>
      </c>
      <c r="B540" s="64" t="s">
        <v>1595</v>
      </c>
      <c r="C540" s="13">
        <v>4626</v>
      </c>
      <c r="D540" s="14">
        <v>1</v>
      </c>
      <c r="E540" s="14">
        <v>4626</v>
      </c>
      <c r="F540" s="13">
        <v>4740</v>
      </c>
      <c r="G540" s="14">
        <v>1</v>
      </c>
      <c r="H540" s="14">
        <v>4740</v>
      </c>
      <c r="I540" s="1">
        <v>114</v>
      </c>
      <c r="J540" s="9">
        <v>114</v>
      </c>
    </row>
    <row r="541" spans="1:10" s="23" customFormat="1" x14ac:dyDescent="0.45">
      <c r="A541" s="69" t="s">
        <v>2203</v>
      </c>
      <c r="B541" s="65"/>
      <c r="C541" s="49">
        <f>SUM($C$530:$C$540)</f>
        <v>22998</v>
      </c>
      <c r="D541" s="50">
        <f>SUM($D$530:$D$540)</f>
        <v>1</v>
      </c>
      <c r="E541" s="50">
        <f>SUM($E$530:$E$540)</f>
        <v>4626</v>
      </c>
      <c r="F541" s="49">
        <f>SUM($F$530:$F$540)</f>
        <v>14192</v>
      </c>
      <c r="G541" s="50">
        <f>SUM($G$530:$G$540)</f>
        <v>1</v>
      </c>
      <c r="H541" s="50">
        <f>SUM($H$530:$H$540)</f>
        <v>4740</v>
      </c>
      <c r="I541" s="51">
        <f>SUM($I$530:$I$540)</f>
        <v>-8806</v>
      </c>
      <c r="J541" s="52">
        <f>SUM($J$530:$J$540)</f>
        <v>114</v>
      </c>
    </row>
    <row r="542" spans="1:10" s="23" customFormat="1" x14ac:dyDescent="0.45">
      <c r="A542" s="16"/>
      <c r="B542" s="67"/>
      <c r="C542" s="13"/>
      <c r="D542" s="7"/>
      <c r="E542" s="7"/>
      <c r="F542" s="13"/>
      <c r="G542" s="7"/>
      <c r="H542" s="7"/>
      <c r="I542" s="1"/>
      <c r="J542" s="9"/>
    </row>
    <row r="543" spans="1:10" s="23" customFormat="1" x14ac:dyDescent="0.45">
      <c r="A543" s="45" t="s">
        <v>584</v>
      </c>
      <c r="B543" s="63"/>
      <c r="C543" s="4"/>
      <c r="D543" s="2"/>
      <c r="E543" s="2"/>
      <c r="F543" s="4"/>
      <c r="G543" s="2"/>
      <c r="H543" s="2"/>
      <c r="I543" s="6"/>
      <c r="J543" s="3"/>
    </row>
    <row r="544" spans="1:10" s="23" customFormat="1" x14ac:dyDescent="0.45">
      <c r="A544" s="47" t="s">
        <v>1407</v>
      </c>
      <c r="B544" s="64" t="s">
        <v>1595</v>
      </c>
      <c r="C544" s="13">
        <v>76</v>
      </c>
      <c r="D544" s="14">
        <v>0</v>
      </c>
      <c r="E544" s="14">
        <v>0</v>
      </c>
      <c r="F544" s="13">
        <v>79</v>
      </c>
      <c r="G544" s="14">
        <v>0</v>
      </c>
      <c r="H544" s="14">
        <v>0</v>
      </c>
      <c r="I544" s="1">
        <v>3</v>
      </c>
      <c r="J544" s="9">
        <v>0</v>
      </c>
    </row>
    <row r="545" spans="1:10" s="23" customFormat="1" x14ac:dyDescent="0.45">
      <c r="A545" s="47" t="s">
        <v>2293</v>
      </c>
      <c r="B545" s="64" t="s">
        <v>1595</v>
      </c>
      <c r="C545" s="13">
        <v>76</v>
      </c>
      <c r="D545" s="14">
        <v>0</v>
      </c>
      <c r="E545" s="14">
        <v>0</v>
      </c>
      <c r="F545" s="13">
        <v>79</v>
      </c>
      <c r="G545" s="14">
        <v>0</v>
      </c>
      <c r="H545" s="14">
        <v>0</v>
      </c>
      <c r="I545" s="1">
        <v>3</v>
      </c>
      <c r="J545" s="9">
        <v>0</v>
      </c>
    </row>
    <row r="546" spans="1:10" s="23" customFormat="1" x14ac:dyDescent="0.45">
      <c r="A546" s="47" t="s">
        <v>1174</v>
      </c>
      <c r="B546" s="64" t="s">
        <v>1595</v>
      </c>
      <c r="C546" s="13">
        <v>63</v>
      </c>
      <c r="D546" s="14">
        <v>0</v>
      </c>
      <c r="E546" s="14">
        <v>0</v>
      </c>
      <c r="F546" s="13">
        <v>65.5</v>
      </c>
      <c r="G546" s="14">
        <v>0</v>
      </c>
      <c r="H546" s="14">
        <v>0</v>
      </c>
      <c r="I546" s="1">
        <v>2.5</v>
      </c>
      <c r="J546" s="9">
        <v>0</v>
      </c>
    </row>
    <row r="547" spans="1:10" s="23" customFormat="1" x14ac:dyDescent="0.45">
      <c r="A547" s="47" t="s">
        <v>1828</v>
      </c>
      <c r="B547" s="64" t="s">
        <v>1595</v>
      </c>
      <c r="C547" s="13">
        <v>63</v>
      </c>
      <c r="D547" s="14">
        <v>0</v>
      </c>
      <c r="E547" s="14">
        <v>0</v>
      </c>
      <c r="F547" s="13">
        <v>65.5</v>
      </c>
      <c r="G547" s="14">
        <v>0</v>
      </c>
      <c r="H547" s="14">
        <v>0</v>
      </c>
      <c r="I547" s="1">
        <v>2.5</v>
      </c>
      <c r="J547" s="9">
        <v>0</v>
      </c>
    </row>
    <row r="548" spans="1:10" s="23" customFormat="1" x14ac:dyDescent="0.45">
      <c r="A548" s="47" t="s">
        <v>634</v>
      </c>
      <c r="B548" s="64" t="s">
        <v>1595</v>
      </c>
      <c r="C548" s="13">
        <v>49</v>
      </c>
      <c r="D548" s="14">
        <v>0</v>
      </c>
      <c r="E548" s="14">
        <v>0</v>
      </c>
      <c r="F548" s="13">
        <v>51</v>
      </c>
      <c r="G548" s="14">
        <v>0</v>
      </c>
      <c r="H548" s="14">
        <v>0</v>
      </c>
      <c r="I548" s="1">
        <v>2</v>
      </c>
      <c r="J548" s="9">
        <v>0</v>
      </c>
    </row>
    <row r="549" spans="1:10" s="23" customFormat="1" x14ac:dyDescent="0.45">
      <c r="A549" s="47" t="s">
        <v>1596</v>
      </c>
      <c r="B549" s="64" t="s">
        <v>1595</v>
      </c>
      <c r="C549" s="13">
        <v>49</v>
      </c>
      <c r="D549" s="14">
        <v>0</v>
      </c>
      <c r="E549" s="14">
        <v>0</v>
      </c>
      <c r="F549" s="13">
        <v>51</v>
      </c>
      <c r="G549" s="14">
        <v>0</v>
      </c>
      <c r="H549" s="14">
        <v>0</v>
      </c>
      <c r="I549" s="1">
        <v>2</v>
      </c>
      <c r="J549" s="9">
        <v>0</v>
      </c>
    </row>
    <row r="550" spans="1:10" s="23" customFormat="1" x14ac:dyDescent="0.45">
      <c r="A550" s="47" t="s">
        <v>624</v>
      </c>
      <c r="B550" s="64" t="s">
        <v>1595</v>
      </c>
      <c r="C550" s="13">
        <v>17</v>
      </c>
      <c r="D550" s="14">
        <v>0</v>
      </c>
      <c r="E550" s="14">
        <v>0</v>
      </c>
      <c r="F550" s="13">
        <v>17.5</v>
      </c>
      <c r="G550" s="14">
        <v>0</v>
      </c>
      <c r="H550" s="14">
        <v>0</v>
      </c>
      <c r="I550" s="1">
        <v>0.5</v>
      </c>
      <c r="J550" s="9">
        <v>0</v>
      </c>
    </row>
    <row r="551" spans="1:10" s="23" customFormat="1" x14ac:dyDescent="0.45">
      <c r="A551" s="47" t="s">
        <v>576</v>
      </c>
      <c r="B551" s="64" t="s">
        <v>1595</v>
      </c>
      <c r="C551" s="13">
        <v>17</v>
      </c>
      <c r="D551" s="14">
        <v>0</v>
      </c>
      <c r="E551" s="14">
        <v>0</v>
      </c>
      <c r="F551" s="13">
        <v>17.5</v>
      </c>
      <c r="G551" s="14">
        <v>0</v>
      </c>
      <c r="H551" s="14">
        <v>0</v>
      </c>
      <c r="I551" s="1">
        <v>0.5</v>
      </c>
      <c r="J551" s="9">
        <v>0</v>
      </c>
    </row>
    <row r="552" spans="1:10" s="23" customFormat="1" x14ac:dyDescent="0.45">
      <c r="A552" s="47" t="s">
        <v>1092</v>
      </c>
      <c r="B552" s="64" t="s">
        <v>1595</v>
      </c>
      <c r="C552" s="13">
        <v>33561.599999999999</v>
      </c>
      <c r="D552" s="14">
        <v>1</v>
      </c>
      <c r="E552" s="14">
        <v>33561.599999999999</v>
      </c>
      <c r="F552" s="13">
        <v>37162</v>
      </c>
      <c r="G552" s="14">
        <v>1</v>
      </c>
      <c r="H552" s="14">
        <v>37162</v>
      </c>
      <c r="I552" s="1">
        <v>3600.4</v>
      </c>
      <c r="J552" s="9">
        <v>3600.4</v>
      </c>
    </row>
    <row r="553" spans="1:10" s="23" customFormat="1" x14ac:dyDescent="0.45">
      <c r="A553" s="69" t="s">
        <v>640</v>
      </c>
      <c r="B553" s="65"/>
      <c r="C553" s="49">
        <f>SUM($C$544:$C$552)</f>
        <v>33971.599999999999</v>
      </c>
      <c r="D553" s="50">
        <f>SUM($D$544:$D$552)</f>
        <v>1</v>
      </c>
      <c r="E553" s="50">
        <f>SUM($E$544:$E$552)</f>
        <v>33561.599999999999</v>
      </c>
      <c r="F553" s="49">
        <f>SUM($F$544:$F$552)</f>
        <v>37588</v>
      </c>
      <c r="G553" s="50">
        <f>SUM($G$544:$G$552)</f>
        <v>1</v>
      </c>
      <c r="H553" s="50">
        <f>SUM($H$544:$H$552)</f>
        <v>37162</v>
      </c>
      <c r="I553" s="51">
        <f>SUM($I$544:$I$552)</f>
        <v>3616.4</v>
      </c>
      <c r="J553" s="52">
        <f>SUM($J$544:$J$552)</f>
        <v>3600.4</v>
      </c>
    </row>
    <row r="554" spans="1:10" s="23" customFormat="1" x14ac:dyDescent="0.45">
      <c r="A554" s="16"/>
      <c r="B554" s="67"/>
      <c r="C554" s="13"/>
      <c r="D554" s="7"/>
      <c r="E554" s="7"/>
      <c r="F554" s="13"/>
      <c r="G554" s="7"/>
      <c r="H554" s="7"/>
      <c r="I554" s="1"/>
      <c r="J554" s="9"/>
    </row>
    <row r="555" spans="1:10" s="23" customFormat="1" x14ac:dyDescent="0.45">
      <c r="A555" s="45" t="s">
        <v>1380</v>
      </c>
      <c r="B555" s="63"/>
      <c r="C555" s="4"/>
      <c r="D555" s="2"/>
      <c r="E555" s="2"/>
      <c r="F555" s="4"/>
      <c r="G555" s="2"/>
      <c r="H555" s="2"/>
      <c r="I555" s="6"/>
      <c r="J555" s="3"/>
    </row>
    <row r="556" spans="1:10" s="23" customFormat="1" x14ac:dyDescent="0.45">
      <c r="A556" s="47" t="s">
        <v>1707</v>
      </c>
      <c r="B556" s="64" t="s">
        <v>1595</v>
      </c>
      <c r="C556" s="13">
        <v>74.8</v>
      </c>
      <c r="D556" s="14">
        <v>175</v>
      </c>
      <c r="E556" s="14">
        <v>13126.35</v>
      </c>
      <c r="F556" s="13">
        <v>78</v>
      </c>
      <c r="G556" s="14">
        <v>175</v>
      </c>
      <c r="H556" s="14">
        <v>13650</v>
      </c>
      <c r="I556" s="1">
        <v>3.2</v>
      </c>
      <c r="J556" s="9">
        <v>523.65</v>
      </c>
    </row>
    <row r="557" spans="1:10" s="23" customFormat="1" x14ac:dyDescent="0.45">
      <c r="A557" s="69" t="s">
        <v>1587</v>
      </c>
      <c r="B557" s="65"/>
      <c r="C557" s="49">
        <f>SUM($C$556:$C$556)</f>
        <v>74.8</v>
      </c>
      <c r="D557" s="50">
        <f>SUM($D$556:$D$556)</f>
        <v>175</v>
      </c>
      <c r="E557" s="50">
        <f>SUM($E$556:$E$556)</f>
        <v>13126.35</v>
      </c>
      <c r="F557" s="49">
        <f>SUM($F$556:$F$556)</f>
        <v>78</v>
      </c>
      <c r="G557" s="50">
        <f>SUM($G$556:$G$556)</f>
        <v>175</v>
      </c>
      <c r="H557" s="50">
        <f>SUM($H$556:$H$556)</f>
        <v>13650</v>
      </c>
      <c r="I557" s="51">
        <f>SUM($I$556:$I$556)</f>
        <v>3.2</v>
      </c>
      <c r="J557" s="52">
        <f>SUM($J$556:$J$556)</f>
        <v>523.65</v>
      </c>
    </row>
    <row r="558" spans="1:10" s="23" customFormat="1" x14ac:dyDescent="0.45">
      <c r="A558" s="47"/>
      <c r="B558" s="67"/>
      <c r="C558" s="13"/>
      <c r="D558" s="7"/>
      <c r="E558" s="7"/>
      <c r="F558" s="13"/>
      <c r="G558" s="7"/>
      <c r="H558" s="7"/>
      <c r="I558" s="1"/>
      <c r="J558" s="9"/>
    </row>
    <row r="559" spans="1:10" s="23" customFormat="1" x14ac:dyDescent="0.45">
      <c r="A559" s="45" t="s">
        <v>1006</v>
      </c>
      <c r="B559" s="63"/>
      <c r="C559" s="4"/>
      <c r="D559" s="2"/>
      <c r="E559" s="2"/>
      <c r="F559" s="4"/>
      <c r="G559" s="2"/>
      <c r="H559" s="2"/>
      <c r="I559" s="6"/>
      <c r="J559" s="3"/>
    </row>
    <row r="560" spans="1:10" s="23" customFormat="1" x14ac:dyDescent="0.45">
      <c r="A560" s="47" t="s">
        <v>547</v>
      </c>
      <c r="B560" s="64" t="s">
        <v>1595</v>
      </c>
      <c r="C560" s="13">
        <v>2568</v>
      </c>
      <c r="D560" s="14">
        <v>0</v>
      </c>
      <c r="E560" s="14">
        <v>0</v>
      </c>
      <c r="F560" s="13">
        <v>0</v>
      </c>
      <c r="G560" s="14">
        <v>0</v>
      </c>
      <c r="H560" s="14">
        <v>0</v>
      </c>
      <c r="I560" s="1">
        <v>-2568</v>
      </c>
      <c r="J560" s="9">
        <v>0</v>
      </c>
    </row>
    <row r="561" spans="1:10" s="23" customFormat="1" x14ac:dyDescent="0.45">
      <c r="A561" s="47" t="s">
        <v>1418</v>
      </c>
      <c r="B561" s="64" t="s">
        <v>1595</v>
      </c>
      <c r="C561" s="13">
        <v>2631</v>
      </c>
      <c r="D561" s="14">
        <v>0</v>
      </c>
      <c r="E561" s="14">
        <v>0</v>
      </c>
      <c r="F561" s="13">
        <v>2680</v>
      </c>
      <c r="G561" s="14">
        <v>0</v>
      </c>
      <c r="H561" s="14">
        <v>0</v>
      </c>
      <c r="I561" s="1">
        <v>49</v>
      </c>
      <c r="J561" s="9">
        <v>0</v>
      </c>
    </row>
    <row r="562" spans="1:10" s="23" customFormat="1" x14ac:dyDescent="0.45">
      <c r="A562" s="47" t="s">
        <v>712</v>
      </c>
      <c r="B562" s="64" t="s">
        <v>1595</v>
      </c>
      <c r="C562" s="13">
        <v>2054</v>
      </c>
      <c r="D562" s="14">
        <v>0</v>
      </c>
      <c r="E562" s="14">
        <v>0</v>
      </c>
      <c r="F562" s="13">
        <v>0</v>
      </c>
      <c r="G562" s="14">
        <v>0</v>
      </c>
      <c r="H562" s="14">
        <v>0</v>
      </c>
      <c r="I562" s="1">
        <v>-2054</v>
      </c>
      <c r="J562" s="9">
        <v>0</v>
      </c>
    </row>
    <row r="563" spans="1:10" s="23" customFormat="1" x14ac:dyDescent="0.45">
      <c r="A563" s="47" t="s">
        <v>668</v>
      </c>
      <c r="B563" s="64" t="s">
        <v>1595</v>
      </c>
      <c r="C563" s="13">
        <v>2105</v>
      </c>
      <c r="D563" s="14">
        <v>0</v>
      </c>
      <c r="E563" s="14">
        <v>0</v>
      </c>
      <c r="F563" s="13">
        <v>2144</v>
      </c>
      <c r="G563" s="14">
        <v>0</v>
      </c>
      <c r="H563" s="14">
        <v>0</v>
      </c>
      <c r="I563" s="1">
        <v>39</v>
      </c>
      <c r="J563" s="9">
        <v>0</v>
      </c>
    </row>
    <row r="564" spans="1:10" s="23" customFormat="1" x14ac:dyDescent="0.45">
      <c r="A564" s="47" t="s">
        <v>1862</v>
      </c>
      <c r="B564" s="64" t="s">
        <v>1595</v>
      </c>
      <c r="C564" s="13">
        <v>1712</v>
      </c>
      <c r="D564" s="14">
        <v>0</v>
      </c>
      <c r="E564" s="14">
        <v>0</v>
      </c>
      <c r="F564" s="13">
        <v>0</v>
      </c>
      <c r="G564" s="14">
        <v>0</v>
      </c>
      <c r="H564" s="14">
        <v>0</v>
      </c>
      <c r="I564" s="1">
        <v>-1712</v>
      </c>
      <c r="J564" s="9">
        <v>0</v>
      </c>
    </row>
    <row r="565" spans="1:10" s="23" customFormat="1" x14ac:dyDescent="0.45">
      <c r="A565" s="47" t="s">
        <v>1036</v>
      </c>
      <c r="B565" s="64" t="s">
        <v>1595</v>
      </c>
      <c r="C565" s="13">
        <v>1754</v>
      </c>
      <c r="D565" s="14">
        <v>0</v>
      </c>
      <c r="E565" s="14">
        <v>0</v>
      </c>
      <c r="F565" s="13">
        <v>1788</v>
      </c>
      <c r="G565" s="14">
        <v>0</v>
      </c>
      <c r="H565" s="14">
        <v>0</v>
      </c>
      <c r="I565" s="1">
        <v>34</v>
      </c>
      <c r="J565" s="9">
        <v>0</v>
      </c>
    </row>
    <row r="566" spans="1:10" s="23" customFormat="1" x14ac:dyDescent="0.45">
      <c r="A566" s="47" t="s">
        <v>1826</v>
      </c>
      <c r="B566" s="64" t="s">
        <v>1595</v>
      </c>
      <c r="C566" s="13">
        <v>1198</v>
      </c>
      <c r="D566" s="14">
        <v>0</v>
      </c>
      <c r="E566" s="14">
        <v>0</v>
      </c>
      <c r="F566" s="13">
        <v>0</v>
      </c>
      <c r="G566" s="14">
        <v>0</v>
      </c>
      <c r="H566" s="14">
        <v>0</v>
      </c>
      <c r="I566" s="1">
        <v>-1198</v>
      </c>
      <c r="J566" s="9">
        <v>0</v>
      </c>
    </row>
    <row r="567" spans="1:10" s="23" customFormat="1" x14ac:dyDescent="0.45">
      <c r="A567" s="47" t="s">
        <v>1718</v>
      </c>
      <c r="B567" s="64" t="s">
        <v>1595</v>
      </c>
      <c r="C567" s="13">
        <v>1228</v>
      </c>
      <c r="D567" s="14">
        <v>0</v>
      </c>
      <c r="E567" s="14">
        <v>0</v>
      </c>
      <c r="F567" s="13">
        <v>1250</v>
      </c>
      <c r="G567" s="14">
        <v>0</v>
      </c>
      <c r="H567" s="14">
        <v>0</v>
      </c>
      <c r="I567" s="1">
        <v>22</v>
      </c>
      <c r="J567" s="9">
        <v>0</v>
      </c>
    </row>
    <row r="568" spans="1:10" s="23" customFormat="1" x14ac:dyDescent="0.45">
      <c r="A568" s="47" t="s">
        <v>985</v>
      </c>
      <c r="B568" s="64" t="s">
        <v>1595</v>
      </c>
      <c r="C568" s="13">
        <v>82160</v>
      </c>
      <c r="D568" s="14">
        <v>1</v>
      </c>
      <c r="E568" s="14">
        <v>82160</v>
      </c>
      <c r="F568" s="13">
        <v>81472</v>
      </c>
      <c r="G568" s="14">
        <v>1</v>
      </c>
      <c r="H568" s="14">
        <v>81472</v>
      </c>
      <c r="I568" s="1">
        <v>-688</v>
      </c>
      <c r="J568" s="9">
        <v>-688</v>
      </c>
    </row>
    <row r="569" spans="1:10" s="23" customFormat="1" x14ac:dyDescent="0.45">
      <c r="A569" s="47" t="s">
        <v>1192</v>
      </c>
      <c r="B569" s="64" t="s">
        <v>1595</v>
      </c>
      <c r="C569" s="13">
        <v>1542</v>
      </c>
      <c r="D569" s="14">
        <v>0</v>
      </c>
      <c r="E569" s="14">
        <v>0</v>
      </c>
      <c r="F569" s="13">
        <v>0</v>
      </c>
      <c r="G569" s="14">
        <v>0</v>
      </c>
      <c r="H569" s="14">
        <v>0</v>
      </c>
      <c r="I569" s="1">
        <v>-1542</v>
      </c>
      <c r="J569" s="9">
        <v>0</v>
      </c>
    </row>
    <row r="570" spans="1:10" s="23" customFormat="1" x14ac:dyDescent="0.45">
      <c r="A570" s="47" t="s">
        <v>2169</v>
      </c>
      <c r="B570" s="64" t="s">
        <v>1595</v>
      </c>
      <c r="C570" s="13">
        <v>1542</v>
      </c>
      <c r="D570" s="14">
        <v>0</v>
      </c>
      <c r="E570" s="14">
        <v>0</v>
      </c>
      <c r="F570" s="13">
        <v>1590</v>
      </c>
      <c r="G570" s="14">
        <v>0</v>
      </c>
      <c r="H570" s="14">
        <v>0</v>
      </c>
      <c r="I570" s="1">
        <v>48</v>
      </c>
      <c r="J570" s="9">
        <v>0</v>
      </c>
    </row>
    <row r="571" spans="1:10" s="23" customFormat="1" x14ac:dyDescent="0.45">
      <c r="A571" s="47" t="s">
        <v>750</v>
      </c>
      <c r="B571" s="64" t="s">
        <v>1595</v>
      </c>
      <c r="C571" s="13">
        <v>80134</v>
      </c>
      <c r="D571" s="14">
        <v>1</v>
      </c>
      <c r="E571" s="14">
        <v>80134</v>
      </c>
      <c r="F571" s="13">
        <v>77420</v>
      </c>
      <c r="G571" s="14">
        <v>1</v>
      </c>
      <c r="H571" s="14">
        <v>77420</v>
      </c>
      <c r="I571" s="1">
        <v>-2714</v>
      </c>
      <c r="J571" s="9">
        <v>-2714</v>
      </c>
    </row>
    <row r="572" spans="1:10" s="23" customFormat="1" x14ac:dyDescent="0.45">
      <c r="A572" s="69" t="s">
        <v>1594</v>
      </c>
      <c r="B572" s="65"/>
      <c r="C572" s="49">
        <f>SUM($C$560:$C$571)</f>
        <v>180628</v>
      </c>
      <c r="D572" s="50">
        <f>SUM($D$560:$D$571)</f>
        <v>2</v>
      </c>
      <c r="E572" s="50">
        <f>SUM($E$560:$E$571)</f>
        <v>162294</v>
      </c>
      <c r="F572" s="49">
        <f>SUM($F$560:$F$571)</f>
        <v>168344</v>
      </c>
      <c r="G572" s="50">
        <f>SUM($G$560:$G$571)</f>
        <v>2</v>
      </c>
      <c r="H572" s="50">
        <f>SUM($H$560:$H$571)</f>
        <v>158892</v>
      </c>
      <c r="I572" s="51">
        <f>SUM($I$560:$I$571)</f>
        <v>-12284</v>
      </c>
      <c r="J572" s="52">
        <f>SUM($J$560:$J$571)</f>
        <v>-3402</v>
      </c>
    </row>
    <row r="573" spans="1:10" s="23" customFormat="1" x14ac:dyDescent="0.45">
      <c r="A573" s="47"/>
      <c r="B573" s="67"/>
      <c r="C573" s="13"/>
      <c r="D573" s="7"/>
      <c r="E573" s="7"/>
      <c r="F573" s="13"/>
      <c r="G573" s="7"/>
      <c r="H573" s="7"/>
      <c r="I573" s="1"/>
      <c r="J573" s="9"/>
    </row>
    <row r="574" spans="1:10" s="23" customFormat="1" x14ac:dyDescent="0.45">
      <c r="A574" s="45" t="s">
        <v>287</v>
      </c>
      <c r="B574" s="63"/>
      <c r="C574" s="4"/>
      <c r="D574" s="2"/>
      <c r="E574" s="2"/>
      <c r="F574" s="4"/>
      <c r="G574" s="2"/>
      <c r="H574" s="2"/>
      <c r="I574" s="6"/>
      <c r="J574" s="3"/>
    </row>
    <row r="575" spans="1:10" s="23" customFormat="1" x14ac:dyDescent="0.45">
      <c r="A575" s="47" t="s">
        <v>1407</v>
      </c>
      <c r="B575" s="64" t="s">
        <v>1595</v>
      </c>
      <c r="C575" s="13">
        <v>76</v>
      </c>
      <c r="D575" s="14">
        <v>0</v>
      </c>
      <c r="E575" s="14">
        <v>0</v>
      </c>
      <c r="F575" s="13">
        <v>79</v>
      </c>
      <c r="G575" s="14">
        <v>0</v>
      </c>
      <c r="H575" s="14">
        <v>0</v>
      </c>
      <c r="I575" s="1">
        <v>3</v>
      </c>
      <c r="J575" s="9">
        <v>0</v>
      </c>
    </row>
    <row r="576" spans="1:10" s="23" customFormat="1" x14ac:dyDescent="0.45">
      <c r="A576" s="47" t="s">
        <v>2293</v>
      </c>
      <c r="B576" s="64" t="s">
        <v>1595</v>
      </c>
      <c r="C576" s="13">
        <v>76</v>
      </c>
      <c r="D576" s="14">
        <v>0</v>
      </c>
      <c r="E576" s="14">
        <v>0</v>
      </c>
      <c r="F576" s="13">
        <v>79</v>
      </c>
      <c r="G576" s="14">
        <v>0</v>
      </c>
      <c r="H576" s="14">
        <v>0</v>
      </c>
      <c r="I576" s="1">
        <v>3</v>
      </c>
      <c r="J576" s="9">
        <v>0</v>
      </c>
    </row>
    <row r="577" spans="1:10" s="23" customFormat="1" x14ac:dyDescent="0.45">
      <c r="A577" s="47" t="s">
        <v>1174</v>
      </c>
      <c r="B577" s="64" t="s">
        <v>1595</v>
      </c>
      <c r="C577" s="13">
        <v>63</v>
      </c>
      <c r="D577" s="14">
        <v>0</v>
      </c>
      <c r="E577" s="14">
        <v>0</v>
      </c>
      <c r="F577" s="13">
        <v>65.5</v>
      </c>
      <c r="G577" s="14">
        <v>0</v>
      </c>
      <c r="H577" s="14">
        <v>0</v>
      </c>
      <c r="I577" s="1">
        <v>2.5</v>
      </c>
      <c r="J577" s="9">
        <v>0</v>
      </c>
    </row>
    <row r="578" spans="1:10" s="23" customFormat="1" x14ac:dyDescent="0.45">
      <c r="A578" s="47" t="s">
        <v>1828</v>
      </c>
      <c r="B578" s="64" t="s">
        <v>1595</v>
      </c>
      <c r="C578" s="13">
        <v>63</v>
      </c>
      <c r="D578" s="14">
        <v>0</v>
      </c>
      <c r="E578" s="14">
        <v>0</v>
      </c>
      <c r="F578" s="13">
        <v>65.5</v>
      </c>
      <c r="G578" s="14">
        <v>0</v>
      </c>
      <c r="H578" s="14">
        <v>0</v>
      </c>
      <c r="I578" s="1">
        <v>2.5</v>
      </c>
      <c r="J578" s="9">
        <v>0</v>
      </c>
    </row>
    <row r="579" spans="1:10" s="23" customFormat="1" x14ac:dyDescent="0.45">
      <c r="A579" s="47" t="s">
        <v>634</v>
      </c>
      <c r="B579" s="64" t="s">
        <v>1595</v>
      </c>
      <c r="C579" s="13">
        <v>49</v>
      </c>
      <c r="D579" s="14">
        <v>0</v>
      </c>
      <c r="E579" s="14">
        <v>0</v>
      </c>
      <c r="F579" s="13">
        <v>51</v>
      </c>
      <c r="G579" s="14">
        <v>0</v>
      </c>
      <c r="H579" s="14">
        <v>0</v>
      </c>
      <c r="I579" s="1">
        <v>2</v>
      </c>
      <c r="J579" s="9">
        <v>0</v>
      </c>
    </row>
    <row r="580" spans="1:10" s="23" customFormat="1" x14ac:dyDescent="0.45">
      <c r="A580" s="47" t="s">
        <v>1596</v>
      </c>
      <c r="B580" s="64" t="s">
        <v>1595</v>
      </c>
      <c r="C580" s="13">
        <v>49</v>
      </c>
      <c r="D580" s="14">
        <v>0</v>
      </c>
      <c r="E580" s="14">
        <v>0</v>
      </c>
      <c r="F580" s="13">
        <v>51</v>
      </c>
      <c r="G580" s="14">
        <v>0</v>
      </c>
      <c r="H580" s="14">
        <v>0</v>
      </c>
      <c r="I580" s="1">
        <v>2</v>
      </c>
      <c r="J580" s="9">
        <v>0</v>
      </c>
    </row>
    <row r="581" spans="1:10" s="23" customFormat="1" x14ac:dyDescent="0.45">
      <c r="A581" s="47" t="s">
        <v>624</v>
      </c>
      <c r="B581" s="64" t="s">
        <v>1595</v>
      </c>
      <c r="C581" s="13">
        <v>17</v>
      </c>
      <c r="D581" s="14">
        <v>0</v>
      </c>
      <c r="E581" s="14">
        <v>0</v>
      </c>
      <c r="F581" s="13">
        <v>17.5</v>
      </c>
      <c r="G581" s="14">
        <v>0</v>
      </c>
      <c r="H581" s="14">
        <v>0</v>
      </c>
      <c r="I581" s="1">
        <v>0.5</v>
      </c>
      <c r="J581" s="9">
        <v>0</v>
      </c>
    </row>
    <row r="582" spans="1:10" s="23" customFormat="1" x14ac:dyDescent="0.45">
      <c r="A582" s="47" t="s">
        <v>576</v>
      </c>
      <c r="B582" s="64" t="s">
        <v>1595</v>
      </c>
      <c r="C582" s="13">
        <v>17</v>
      </c>
      <c r="D582" s="14">
        <v>0</v>
      </c>
      <c r="E582" s="14">
        <v>0</v>
      </c>
      <c r="F582" s="13">
        <v>17.5</v>
      </c>
      <c r="G582" s="14">
        <v>0</v>
      </c>
      <c r="H582" s="14">
        <v>0</v>
      </c>
      <c r="I582" s="1">
        <v>0.5</v>
      </c>
      <c r="J582" s="9">
        <v>0</v>
      </c>
    </row>
    <row r="583" spans="1:10" s="23" customFormat="1" x14ac:dyDescent="0.45">
      <c r="A583" s="47" t="s">
        <v>1092</v>
      </c>
      <c r="B583" s="64" t="s">
        <v>1595</v>
      </c>
      <c r="C583" s="13">
        <v>179187</v>
      </c>
      <c r="D583" s="14">
        <v>1</v>
      </c>
      <c r="E583" s="14">
        <v>179187</v>
      </c>
      <c r="F583" s="13">
        <v>181037</v>
      </c>
      <c r="G583" s="14">
        <v>1</v>
      </c>
      <c r="H583" s="14">
        <v>181037</v>
      </c>
      <c r="I583" s="1">
        <v>1850</v>
      </c>
      <c r="J583" s="9">
        <v>1850</v>
      </c>
    </row>
    <row r="584" spans="1:10" s="23" customFormat="1" x14ac:dyDescent="0.45">
      <c r="A584" s="69" t="s">
        <v>1747</v>
      </c>
      <c r="B584" s="65"/>
      <c r="C584" s="49">
        <f>SUM($C$575:$C$583)</f>
        <v>179597</v>
      </c>
      <c r="D584" s="50">
        <f>SUM($D$575:$D$583)</f>
        <v>1</v>
      </c>
      <c r="E584" s="50">
        <f>SUM($E$575:$E$583)</f>
        <v>179187</v>
      </c>
      <c r="F584" s="49">
        <f>SUM($F$575:$F$583)</f>
        <v>181463</v>
      </c>
      <c r="G584" s="50">
        <f>SUM($G$575:$G$583)</f>
        <v>1</v>
      </c>
      <c r="H584" s="50">
        <f>SUM($H$575:$H$583)</f>
        <v>181037</v>
      </c>
      <c r="I584" s="51">
        <f>SUM($I$575:$I$583)</f>
        <v>1866</v>
      </c>
      <c r="J584" s="52">
        <f>SUM($J$575:$J$583)</f>
        <v>1850</v>
      </c>
    </row>
    <row r="585" spans="1:10" s="23" customFormat="1" x14ac:dyDescent="0.45">
      <c r="A585" s="47"/>
      <c r="B585" s="67"/>
      <c r="C585" s="13"/>
      <c r="D585" s="7"/>
      <c r="E585" s="7"/>
      <c r="F585" s="13"/>
      <c r="G585" s="7"/>
      <c r="H585" s="7"/>
      <c r="I585" s="1"/>
      <c r="J585" s="9"/>
    </row>
    <row r="586" spans="1:10" s="23" customFormat="1" x14ac:dyDescent="0.45">
      <c r="A586" s="45" t="s">
        <v>1085</v>
      </c>
      <c r="B586" s="63"/>
      <c r="C586" s="4"/>
      <c r="D586" s="2"/>
      <c r="E586" s="2"/>
      <c r="F586" s="4"/>
      <c r="G586" s="2"/>
      <c r="H586" s="2"/>
      <c r="I586" s="6"/>
      <c r="J586" s="3"/>
    </row>
    <row r="587" spans="1:10" s="23" customFormat="1" x14ac:dyDescent="0.45">
      <c r="A587" s="47" t="s">
        <v>1415</v>
      </c>
      <c r="B587" s="64" t="s">
        <v>1595</v>
      </c>
      <c r="C587" s="13">
        <v>3890</v>
      </c>
      <c r="D587" s="14">
        <v>1</v>
      </c>
      <c r="E587" s="14">
        <v>3536.36</v>
      </c>
      <c r="F587" s="13">
        <v>0</v>
      </c>
      <c r="G587" s="14">
        <v>0</v>
      </c>
      <c r="H587" s="14">
        <v>0</v>
      </c>
      <c r="I587" s="1">
        <v>-3890</v>
      </c>
      <c r="J587" s="9">
        <v>-3536.36</v>
      </c>
    </row>
    <row r="588" spans="1:10" s="23" customFormat="1" x14ac:dyDescent="0.45">
      <c r="A588" s="69" t="s">
        <v>1352</v>
      </c>
      <c r="B588" s="65"/>
      <c r="C588" s="49">
        <f>SUM($C$587:$C$587)</f>
        <v>3890</v>
      </c>
      <c r="D588" s="50">
        <f>SUM($D$587:$D$587)</f>
        <v>1</v>
      </c>
      <c r="E588" s="50">
        <f>SUM($E$587:$E$587)</f>
        <v>3536.36</v>
      </c>
      <c r="F588" s="49">
        <f>SUM($F$587:$F$587)</f>
        <v>0</v>
      </c>
      <c r="G588" s="50">
        <f>SUM($G$587:$G$587)</f>
        <v>0</v>
      </c>
      <c r="H588" s="50">
        <f>SUM($H$587:$H$587)</f>
        <v>0</v>
      </c>
      <c r="I588" s="51">
        <f>SUM($I$587:$I$587)</f>
        <v>-3890</v>
      </c>
      <c r="J588" s="52">
        <f>SUM($J$587:$J$587)</f>
        <v>-3536.36</v>
      </c>
    </row>
    <row r="589" spans="1:10" s="23" customFormat="1" x14ac:dyDescent="0.45">
      <c r="A589" s="47"/>
      <c r="B589" s="67"/>
      <c r="C589" s="13"/>
      <c r="D589" s="7"/>
      <c r="E589" s="7"/>
      <c r="F589" s="13"/>
      <c r="G589" s="7"/>
      <c r="H589" s="7"/>
      <c r="I589" s="1"/>
      <c r="J589" s="9"/>
    </row>
    <row r="590" spans="1:10" s="23" customFormat="1" x14ac:dyDescent="0.45">
      <c r="A590" s="45" t="s">
        <v>1646</v>
      </c>
      <c r="B590" s="63"/>
      <c r="C590" s="4"/>
      <c r="D590" s="2"/>
      <c r="E590" s="2"/>
      <c r="F590" s="4"/>
      <c r="G590" s="2"/>
      <c r="H590" s="2"/>
      <c r="I590" s="6"/>
      <c r="J590" s="3"/>
    </row>
    <row r="591" spans="1:10" s="23" customFormat="1" x14ac:dyDescent="0.45">
      <c r="A591" s="47" t="s">
        <v>547</v>
      </c>
      <c r="B591" s="64" t="s">
        <v>1595</v>
      </c>
      <c r="C591" s="13">
        <v>2568</v>
      </c>
      <c r="D591" s="14">
        <v>0</v>
      </c>
      <c r="E591" s="14">
        <v>0</v>
      </c>
      <c r="F591" s="13">
        <v>0</v>
      </c>
      <c r="G591" s="14">
        <v>0</v>
      </c>
      <c r="H591" s="14">
        <v>0</v>
      </c>
      <c r="I591" s="1">
        <v>-2568</v>
      </c>
      <c r="J591" s="9">
        <v>0</v>
      </c>
    </row>
    <row r="592" spans="1:10" s="23" customFormat="1" x14ac:dyDescent="0.45">
      <c r="A592" s="47" t="s">
        <v>1418</v>
      </c>
      <c r="B592" s="64" t="s">
        <v>1595</v>
      </c>
      <c r="C592" s="13">
        <v>2631</v>
      </c>
      <c r="D592" s="14">
        <v>0</v>
      </c>
      <c r="E592" s="14">
        <v>0</v>
      </c>
      <c r="F592" s="13">
        <v>2680</v>
      </c>
      <c r="G592" s="14">
        <v>0</v>
      </c>
      <c r="H592" s="14">
        <v>0</v>
      </c>
      <c r="I592" s="1">
        <v>49</v>
      </c>
      <c r="J592" s="9">
        <v>0</v>
      </c>
    </row>
    <row r="593" spans="1:10" s="23" customFormat="1" x14ac:dyDescent="0.45">
      <c r="A593" s="47" t="s">
        <v>712</v>
      </c>
      <c r="B593" s="64" t="s">
        <v>1595</v>
      </c>
      <c r="C593" s="13">
        <v>2054</v>
      </c>
      <c r="D593" s="14">
        <v>0</v>
      </c>
      <c r="E593" s="14">
        <v>0</v>
      </c>
      <c r="F593" s="13">
        <v>0</v>
      </c>
      <c r="G593" s="14">
        <v>0</v>
      </c>
      <c r="H593" s="14">
        <v>0</v>
      </c>
      <c r="I593" s="1">
        <v>-2054</v>
      </c>
      <c r="J593" s="9">
        <v>0</v>
      </c>
    </row>
    <row r="594" spans="1:10" s="23" customFormat="1" x14ac:dyDescent="0.45">
      <c r="A594" s="47" t="s">
        <v>668</v>
      </c>
      <c r="B594" s="64" t="s">
        <v>1595</v>
      </c>
      <c r="C594" s="13">
        <v>2105</v>
      </c>
      <c r="D594" s="14">
        <v>0</v>
      </c>
      <c r="E594" s="14">
        <v>0</v>
      </c>
      <c r="F594" s="13">
        <v>2144</v>
      </c>
      <c r="G594" s="14">
        <v>0</v>
      </c>
      <c r="H594" s="14">
        <v>0</v>
      </c>
      <c r="I594" s="1">
        <v>39</v>
      </c>
      <c r="J594" s="9">
        <v>0</v>
      </c>
    </row>
    <row r="595" spans="1:10" s="23" customFormat="1" x14ac:dyDescent="0.45">
      <c r="A595" s="47" t="s">
        <v>1862</v>
      </c>
      <c r="B595" s="64" t="s">
        <v>1595</v>
      </c>
      <c r="C595" s="13">
        <v>1712</v>
      </c>
      <c r="D595" s="14">
        <v>0</v>
      </c>
      <c r="E595" s="14">
        <v>0</v>
      </c>
      <c r="F595" s="13">
        <v>0</v>
      </c>
      <c r="G595" s="14">
        <v>0</v>
      </c>
      <c r="H595" s="14">
        <v>0</v>
      </c>
      <c r="I595" s="1">
        <v>-1712</v>
      </c>
      <c r="J595" s="9">
        <v>0</v>
      </c>
    </row>
    <row r="596" spans="1:10" s="23" customFormat="1" x14ac:dyDescent="0.45">
      <c r="A596" s="47" t="s">
        <v>1036</v>
      </c>
      <c r="B596" s="64" t="s">
        <v>1595</v>
      </c>
      <c r="C596" s="13">
        <v>1754</v>
      </c>
      <c r="D596" s="14">
        <v>0</v>
      </c>
      <c r="E596" s="14">
        <v>0</v>
      </c>
      <c r="F596" s="13">
        <v>1788</v>
      </c>
      <c r="G596" s="14">
        <v>0</v>
      </c>
      <c r="H596" s="14">
        <v>0</v>
      </c>
      <c r="I596" s="1">
        <v>34</v>
      </c>
      <c r="J596" s="9">
        <v>0</v>
      </c>
    </row>
    <row r="597" spans="1:10" s="23" customFormat="1" x14ac:dyDescent="0.45">
      <c r="A597" s="47" t="s">
        <v>1826</v>
      </c>
      <c r="B597" s="64" t="s">
        <v>1595</v>
      </c>
      <c r="C597" s="13">
        <v>1198</v>
      </c>
      <c r="D597" s="14">
        <v>0</v>
      </c>
      <c r="E597" s="14">
        <v>0</v>
      </c>
      <c r="F597" s="13">
        <v>0</v>
      </c>
      <c r="G597" s="14">
        <v>0</v>
      </c>
      <c r="H597" s="14">
        <v>0</v>
      </c>
      <c r="I597" s="1">
        <v>-1198</v>
      </c>
      <c r="J597" s="9">
        <v>0</v>
      </c>
    </row>
    <row r="598" spans="1:10" s="23" customFormat="1" x14ac:dyDescent="0.45">
      <c r="A598" s="47" t="s">
        <v>1718</v>
      </c>
      <c r="B598" s="64" t="s">
        <v>1595</v>
      </c>
      <c r="C598" s="13">
        <v>1228</v>
      </c>
      <c r="D598" s="14">
        <v>0</v>
      </c>
      <c r="E598" s="14">
        <v>0</v>
      </c>
      <c r="F598" s="13">
        <v>1250</v>
      </c>
      <c r="G598" s="14">
        <v>0</v>
      </c>
      <c r="H598" s="14">
        <v>0</v>
      </c>
      <c r="I598" s="1">
        <v>22</v>
      </c>
      <c r="J598" s="9">
        <v>0</v>
      </c>
    </row>
    <row r="599" spans="1:10" s="23" customFormat="1" x14ac:dyDescent="0.45">
      <c r="A599" s="47" t="s">
        <v>985</v>
      </c>
      <c r="B599" s="64" t="s">
        <v>1595</v>
      </c>
      <c r="C599" s="13">
        <v>45188</v>
      </c>
      <c r="D599" s="14">
        <v>1</v>
      </c>
      <c r="E599" s="14">
        <v>45188</v>
      </c>
      <c r="F599" s="13">
        <v>46001</v>
      </c>
      <c r="G599" s="14">
        <v>1</v>
      </c>
      <c r="H599" s="14">
        <v>46001</v>
      </c>
      <c r="I599" s="1">
        <v>813</v>
      </c>
      <c r="J599" s="9">
        <v>813</v>
      </c>
    </row>
    <row r="600" spans="1:10" s="23" customFormat="1" x14ac:dyDescent="0.45">
      <c r="A600" s="47" t="s">
        <v>1192</v>
      </c>
      <c r="B600" s="64" t="s">
        <v>1595</v>
      </c>
      <c r="C600" s="13">
        <v>1542</v>
      </c>
      <c r="D600" s="14">
        <v>0</v>
      </c>
      <c r="E600" s="14">
        <v>0</v>
      </c>
      <c r="F600" s="13">
        <v>0</v>
      </c>
      <c r="G600" s="14">
        <v>0</v>
      </c>
      <c r="H600" s="14">
        <v>0</v>
      </c>
      <c r="I600" s="1">
        <v>-1542</v>
      </c>
      <c r="J600" s="9">
        <v>0</v>
      </c>
    </row>
    <row r="601" spans="1:10" s="23" customFormat="1" x14ac:dyDescent="0.45">
      <c r="A601" s="47" t="s">
        <v>2169</v>
      </c>
      <c r="B601" s="64" t="s">
        <v>1595</v>
      </c>
      <c r="C601" s="13">
        <v>1580</v>
      </c>
      <c r="D601" s="14">
        <v>0</v>
      </c>
      <c r="E601" s="14">
        <v>0</v>
      </c>
      <c r="F601" s="13">
        <v>1580</v>
      </c>
      <c r="G601" s="14">
        <v>0</v>
      </c>
      <c r="H601" s="14">
        <v>0</v>
      </c>
      <c r="I601" s="1">
        <v>0</v>
      </c>
      <c r="J601" s="9">
        <v>0</v>
      </c>
    </row>
    <row r="602" spans="1:10" s="23" customFormat="1" x14ac:dyDescent="0.45">
      <c r="A602" s="47" t="s">
        <v>750</v>
      </c>
      <c r="B602" s="64" t="s">
        <v>1595</v>
      </c>
      <c r="C602" s="13">
        <v>90978</v>
      </c>
      <c r="D602" s="14">
        <v>1</v>
      </c>
      <c r="E602" s="14">
        <v>90978</v>
      </c>
      <c r="F602" s="13">
        <v>70575</v>
      </c>
      <c r="G602" s="14">
        <v>1</v>
      </c>
      <c r="H602" s="14">
        <v>70575</v>
      </c>
      <c r="I602" s="1">
        <v>-20403</v>
      </c>
      <c r="J602" s="9">
        <v>-20403</v>
      </c>
    </row>
    <row r="603" spans="1:10" s="23" customFormat="1" x14ac:dyDescent="0.45">
      <c r="A603" s="69" t="s">
        <v>1142</v>
      </c>
      <c r="B603" s="65"/>
      <c r="C603" s="49">
        <f>SUM($C$591:$C$602)</f>
        <v>154538</v>
      </c>
      <c r="D603" s="50">
        <f>SUM($D$591:$D$602)</f>
        <v>2</v>
      </c>
      <c r="E603" s="50">
        <f>SUM($E$591:$E$602)</f>
        <v>136166</v>
      </c>
      <c r="F603" s="49">
        <f>SUM($F$591:$F$602)</f>
        <v>126018</v>
      </c>
      <c r="G603" s="50">
        <f>SUM($G$591:$G$602)</f>
        <v>2</v>
      </c>
      <c r="H603" s="50">
        <f>SUM($H$591:$H$602)</f>
        <v>116576</v>
      </c>
      <c r="I603" s="51">
        <f>SUM($I$591:$I$602)</f>
        <v>-28520</v>
      </c>
      <c r="J603" s="52">
        <f>SUM($J$591:$J$602)</f>
        <v>-19590</v>
      </c>
    </row>
    <row r="604" spans="1:10" s="23" customFormat="1" x14ac:dyDescent="0.45">
      <c r="A604" s="47"/>
      <c r="B604" s="67"/>
      <c r="C604" s="13"/>
      <c r="D604" s="7"/>
      <c r="E604" s="7"/>
      <c r="F604" s="13"/>
      <c r="G604" s="7"/>
      <c r="H604" s="7"/>
      <c r="I604" s="1"/>
      <c r="J604" s="9"/>
    </row>
    <row r="605" spans="1:10" s="23" customFormat="1" x14ac:dyDescent="0.45">
      <c r="A605" s="45" t="s">
        <v>1094</v>
      </c>
      <c r="B605" s="63"/>
      <c r="C605" s="4"/>
      <c r="D605" s="2"/>
      <c r="E605" s="2"/>
      <c r="F605" s="4"/>
      <c r="G605" s="2"/>
      <c r="H605" s="2"/>
      <c r="I605" s="6"/>
      <c r="J605" s="3"/>
    </row>
    <row r="606" spans="1:10" s="23" customFormat="1" x14ac:dyDescent="0.45">
      <c r="A606" s="47" t="s">
        <v>1407</v>
      </c>
      <c r="B606" s="64" t="s">
        <v>1595</v>
      </c>
      <c r="C606" s="13">
        <v>0</v>
      </c>
      <c r="D606" s="14">
        <v>0</v>
      </c>
      <c r="E606" s="14">
        <v>0</v>
      </c>
      <c r="F606" s="13">
        <v>0</v>
      </c>
      <c r="G606" s="14">
        <v>0</v>
      </c>
      <c r="H606" s="14">
        <v>0</v>
      </c>
      <c r="I606" s="1">
        <v>0</v>
      </c>
      <c r="J606" s="9">
        <v>0</v>
      </c>
    </row>
    <row r="607" spans="1:10" s="23" customFormat="1" x14ac:dyDescent="0.45">
      <c r="A607" s="47" t="s">
        <v>2293</v>
      </c>
      <c r="B607" s="64" t="s">
        <v>1595</v>
      </c>
      <c r="C607" s="13">
        <v>0</v>
      </c>
      <c r="D607" s="14">
        <v>0</v>
      </c>
      <c r="E607" s="14">
        <v>0</v>
      </c>
      <c r="F607" s="13">
        <v>0</v>
      </c>
      <c r="G607" s="14">
        <v>0</v>
      </c>
      <c r="H607" s="14">
        <v>0</v>
      </c>
      <c r="I607" s="1">
        <v>0</v>
      </c>
      <c r="J607" s="9">
        <v>0</v>
      </c>
    </row>
    <row r="608" spans="1:10" s="23" customFormat="1" x14ac:dyDescent="0.45">
      <c r="A608" s="47" t="s">
        <v>1174</v>
      </c>
      <c r="B608" s="64" t="s">
        <v>1595</v>
      </c>
      <c r="C608" s="13">
        <v>0</v>
      </c>
      <c r="D608" s="14">
        <v>0</v>
      </c>
      <c r="E608" s="14">
        <v>0</v>
      </c>
      <c r="F608" s="13">
        <v>0</v>
      </c>
      <c r="G608" s="14">
        <v>0</v>
      </c>
      <c r="H608" s="14">
        <v>0</v>
      </c>
      <c r="I608" s="1">
        <v>0</v>
      </c>
      <c r="J608" s="9">
        <v>0</v>
      </c>
    </row>
    <row r="609" spans="1:10" s="23" customFormat="1" x14ac:dyDescent="0.45">
      <c r="A609" s="47" t="s">
        <v>1828</v>
      </c>
      <c r="B609" s="64" t="s">
        <v>1595</v>
      </c>
      <c r="C609" s="13">
        <v>0</v>
      </c>
      <c r="D609" s="14">
        <v>0</v>
      </c>
      <c r="E609" s="14">
        <v>0</v>
      </c>
      <c r="F609" s="13">
        <v>0</v>
      </c>
      <c r="G609" s="14">
        <v>0</v>
      </c>
      <c r="H609" s="14">
        <v>0</v>
      </c>
      <c r="I609" s="1">
        <v>0</v>
      </c>
      <c r="J609" s="9">
        <v>0</v>
      </c>
    </row>
    <row r="610" spans="1:10" s="23" customFormat="1" x14ac:dyDescent="0.45">
      <c r="A610" s="47" t="s">
        <v>634</v>
      </c>
      <c r="B610" s="64" t="s">
        <v>1595</v>
      </c>
      <c r="C610" s="13">
        <v>0</v>
      </c>
      <c r="D610" s="14">
        <v>0</v>
      </c>
      <c r="E610" s="14">
        <v>0</v>
      </c>
      <c r="F610" s="13">
        <v>0</v>
      </c>
      <c r="G610" s="14">
        <v>0</v>
      </c>
      <c r="H610" s="14">
        <v>0</v>
      </c>
      <c r="I610" s="1">
        <v>0</v>
      </c>
      <c r="J610" s="9">
        <v>0</v>
      </c>
    </row>
    <row r="611" spans="1:10" s="23" customFormat="1" x14ac:dyDescent="0.45">
      <c r="A611" s="47" t="s">
        <v>1596</v>
      </c>
      <c r="B611" s="64" t="s">
        <v>1595</v>
      </c>
      <c r="C611" s="13">
        <v>0</v>
      </c>
      <c r="D611" s="14">
        <v>0</v>
      </c>
      <c r="E611" s="14">
        <v>0</v>
      </c>
      <c r="F611" s="13">
        <v>0</v>
      </c>
      <c r="G611" s="14">
        <v>0</v>
      </c>
      <c r="H611" s="14">
        <v>0</v>
      </c>
      <c r="I611" s="1">
        <v>0</v>
      </c>
      <c r="J611" s="9">
        <v>0</v>
      </c>
    </row>
    <row r="612" spans="1:10" s="23" customFormat="1" x14ac:dyDescent="0.45">
      <c r="A612" s="47" t="s">
        <v>624</v>
      </c>
      <c r="B612" s="64" t="s">
        <v>1595</v>
      </c>
      <c r="C612" s="13">
        <v>0</v>
      </c>
      <c r="D612" s="14">
        <v>0</v>
      </c>
      <c r="E612" s="14">
        <v>0</v>
      </c>
      <c r="F612" s="13">
        <v>0</v>
      </c>
      <c r="G612" s="14">
        <v>0</v>
      </c>
      <c r="H612" s="14">
        <v>0</v>
      </c>
      <c r="I612" s="1">
        <v>0</v>
      </c>
      <c r="J612" s="9">
        <v>0</v>
      </c>
    </row>
    <row r="613" spans="1:10" s="23" customFormat="1" x14ac:dyDescent="0.45">
      <c r="A613" s="47" t="s">
        <v>576</v>
      </c>
      <c r="B613" s="64" t="s">
        <v>1595</v>
      </c>
      <c r="C613" s="13">
        <v>0</v>
      </c>
      <c r="D613" s="14">
        <v>0</v>
      </c>
      <c r="E613" s="14">
        <v>0</v>
      </c>
      <c r="F613" s="13">
        <v>0</v>
      </c>
      <c r="G613" s="14">
        <v>0</v>
      </c>
      <c r="H613" s="14">
        <v>0</v>
      </c>
      <c r="I613" s="1">
        <v>0</v>
      </c>
      <c r="J613" s="9">
        <v>0</v>
      </c>
    </row>
    <row r="614" spans="1:10" s="23" customFormat="1" x14ac:dyDescent="0.45">
      <c r="A614" s="47" t="s">
        <v>1092</v>
      </c>
      <c r="B614" s="64" t="s">
        <v>1595</v>
      </c>
      <c r="C614" s="13">
        <v>0</v>
      </c>
      <c r="D614" s="14">
        <v>0</v>
      </c>
      <c r="E614" s="14">
        <v>0</v>
      </c>
      <c r="F614" s="13">
        <v>0</v>
      </c>
      <c r="G614" s="14">
        <v>0</v>
      </c>
      <c r="H614" s="14">
        <v>0</v>
      </c>
      <c r="I614" s="1">
        <v>0</v>
      </c>
      <c r="J614" s="9">
        <v>0</v>
      </c>
    </row>
    <row r="615" spans="1:10" s="23" customFormat="1" x14ac:dyDescent="0.45">
      <c r="A615" s="69" t="s">
        <v>1234</v>
      </c>
      <c r="B615" s="65"/>
      <c r="C615" s="49">
        <f>SUM($C$606:$C$614)</f>
        <v>0</v>
      </c>
      <c r="D615" s="50">
        <f>SUM($D$606:$D$614)</f>
        <v>0</v>
      </c>
      <c r="E615" s="50">
        <f>SUM($E$606:$E$614)</f>
        <v>0</v>
      </c>
      <c r="F615" s="49">
        <f>SUM($F$606:$F$614)</f>
        <v>0</v>
      </c>
      <c r="G615" s="50">
        <f>SUM($G$606:$G$614)</f>
        <v>0</v>
      </c>
      <c r="H615" s="50">
        <f>SUM($H$606:$H$614)</f>
        <v>0</v>
      </c>
      <c r="I615" s="51">
        <f>SUM($I$606:$I$614)</f>
        <v>0</v>
      </c>
      <c r="J615" s="52">
        <f>SUM($J$606:$J$614)</f>
        <v>0</v>
      </c>
    </row>
    <row r="616" spans="1:10" s="23" customFormat="1" ht="14.65" thickBot="1" x14ac:dyDescent="0.5">
      <c r="A616" s="53" t="s">
        <v>597</v>
      </c>
      <c r="B616" s="66"/>
      <c r="C616" s="55">
        <f>$C$457+$C$472+$C$484+$C$488+$C$492+$C$506+$C$510+$C$514+$C$523+$C$527+$C$541+$C$553+$C$557+$C$572+$C$584+$C$588+$C$603+$C$615</f>
        <v>3020786.7</v>
      </c>
      <c r="D616" s="56">
        <f>$D$457+$D$472+$D$484+$D$488+$D$492+$D$506+$D$510+$D$514+$D$523+$D$527+$D$541+$D$553+$D$557+$D$572+$D$584+$D$588+$D$603+$D$615</f>
        <v>1069.44</v>
      </c>
      <c r="E616" s="56">
        <f>$E$457+$E$472+$E$484+$E$488+$E$492+$E$506+$E$510+$E$514+$E$523+$E$527+$E$541+$E$553+$E$557+$E$572+$E$584+$E$588+$E$603+$E$615</f>
        <v>3001315.8000000003</v>
      </c>
      <c r="F616" s="55">
        <f>$F$457+$F$472+$F$484+$F$488+$F$492+$F$506+$F$510+$F$514+$F$523+$F$527+$F$541+$F$553+$F$557+$F$572+$F$584+$F$588+$F$603+$F$615</f>
        <v>3275886</v>
      </c>
      <c r="G616" s="56">
        <f>$G$457+$G$472+$G$484+$G$488+$G$492+$G$506+$G$510+$G$514+$G$523+$G$527+$G$541+$G$553+$G$557+$G$572+$G$584+$G$588+$G$603+$G$615</f>
        <v>1066</v>
      </c>
      <c r="H616" s="56">
        <f>$H$457+$H$472+$H$484+$H$488+$H$492+$H$506+$H$510+$H$514+$H$523+$H$527+$H$541+$H$553+$H$557+$H$572+$H$584+$H$588+$H$603+$H$615</f>
        <v>3306242</v>
      </c>
      <c r="I616" s="57">
        <f>$I$457+$I$472+$I$484+$I$488+$I$492+$I$506+$I$510+$I$514+$I$523+$I$527+$I$541+$I$553+$I$557+$I$572+$I$584+$I$588+$I$603+$I$615</f>
        <v>255099.3000000001</v>
      </c>
      <c r="J616" s="58">
        <f>$J$457+$J$472+$J$484+$J$488+$J$492+$J$506+$J$510+$J$514+$J$523+$J$527+$J$541+$J$553+$J$557+$J$572+$J$584+$J$588+$J$603+$J$615</f>
        <v>304926.20000000007</v>
      </c>
    </row>
    <row r="617" spans="1:10" s="23" customFormat="1" ht="14.65" thickTop="1" x14ac:dyDescent="0.45">
      <c r="A617" s="47"/>
      <c r="B617" s="67"/>
      <c r="C617" s="13"/>
      <c r="D617" s="7"/>
      <c r="E617" s="7"/>
      <c r="F617" s="13"/>
      <c r="G617" s="7"/>
      <c r="H617" s="7"/>
      <c r="I617" s="1"/>
      <c r="J617" s="9"/>
    </row>
    <row r="618" spans="1:10" s="23" customFormat="1" x14ac:dyDescent="0.45">
      <c r="A618" s="40" t="s">
        <v>666</v>
      </c>
      <c r="B618" s="62"/>
      <c r="C618" s="41"/>
      <c r="D618" s="42"/>
      <c r="E618" s="42"/>
      <c r="F618" s="41"/>
      <c r="G618" s="42"/>
      <c r="H618" s="42"/>
      <c r="I618" s="43"/>
      <c r="J618" s="44"/>
    </row>
    <row r="619" spans="1:10" s="23" customFormat="1" x14ac:dyDescent="0.45">
      <c r="A619" s="45" t="s">
        <v>609</v>
      </c>
      <c r="B619" s="63"/>
      <c r="C619" s="4"/>
      <c r="D619" s="2"/>
      <c r="E619" s="2"/>
      <c r="F619" s="4"/>
      <c r="G619" s="2"/>
      <c r="H619" s="2"/>
      <c r="I619" s="6"/>
      <c r="J619" s="3"/>
    </row>
    <row r="620" spans="1:10" s="23" customFormat="1" x14ac:dyDescent="0.45">
      <c r="A620" s="47" t="s">
        <v>1738</v>
      </c>
      <c r="B620" s="64" t="s">
        <v>1595</v>
      </c>
      <c r="C620" s="13">
        <v>11.15</v>
      </c>
      <c r="D620" s="14">
        <v>0</v>
      </c>
      <c r="E620" s="14">
        <v>0</v>
      </c>
      <c r="F620" s="13">
        <v>0</v>
      </c>
      <c r="G620" s="14">
        <v>0</v>
      </c>
      <c r="H620" s="14">
        <v>0</v>
      </c>
      <c r="I620" s="1">
        <v>-11.15</v>
      </c>
      <c r="J620" s="9">
        <v>0</v>
      </c>
    </row>
    <row r="621" spans="1:10" s="23" customFormat="1" x14ac:dyDescent="0.45">
      <c r="A621" s="47" t="s">
        <v>189</v>
      </c>
      <c r="B621" s="64" t="s">
        <v>1595</v>
      </c>
      <c r="C621" s="13">
        <v>51.8</v>
      </c>
      <c r="D621" s="14">
        <v>0</v>
      </c>
      <c r="E621" s="14">
        <v>0</v>
      </c>
      <c r="F621" s="13">
        <v>60.2</v>
      </c>
      <c r="G621" s="14">
        <v>0</v>
      </c>
      <c r="H621" s="14">
        <v>0</v>
      </c>
      <c r="I621" s="1">
        <v>8.4</v>
      </c>
      <c r="J621" s="9">
        <v>0</v>
      </c>
    </row>
    <row r="622" spans="1:10" s="23" customFormat="1" x14ac:dyDescent="0.45">
      <c r="A622" s="47" t="s">
        <v>1694</v>
      </c>
      <c r="B622" s="64" t="s">
        <v>1595</v>
      </c>
      <c r="C622" s="13">
        <v>250097</v>
      </c>
      <c r="D622" s="14">
        <v>1</v>
      </c>
      <c r="E622" s="14">
        <v>250097</v>
      </c>
      <c r="F622" s="13">
        <v>255464</v>
      </c>
      <c r="G622" s="14">
        <v>1</v>
      </c>
      <c r="H622" s="14">
        <v>255464</v>
      </c>
      <c r="I622" s="1">
        <v>5367</v>
      </c>
      <c r="J622" s="9">
        <v>5367</v>
      </c>
    </row>
    <row r="623" spans="1:10" s="23" customFormat="1" x14ac:dyDescent="0.45">
      <c r="A623" s="47" t="s">
        <v>1202</v>
      </c>
      <c r="B623" s="64" t="s">
        <v>1595</v>
      </c>
      <c r="C623" s="13">
        <v>7.4</v>
      </c>
      <c r="D623" s="14">
        <v>0</v>
      </c>
      <c r="E623" s="14">
        <v>0</v>
      </c>
      <c r="F623" s="13">
        <v>8.6</v>
      </c>
      <c r="G623" s="14">
        <v>0</v>
      </c>
      <c r="H623" s="14">
        <v>0</v>
      </c>
      <c r="I623" s="1">
        <v>1.2</v>
      </c>
      <c r="J623" s="9">
        <v>0</v>
      </c>
    </row>
    <row r="624" spans="1:10" s="23" customFormat="1" x14ac:dyDescent="0.45">
      <c r="A624" s="47" t="s">
        <v>1673</v>
      </c>
      <c r="B624" s="64" t="s">
        <v>1595</v>
      </c>
      <c r="C624" s="13">
        <v>3</v>
      </c>
      <c r="D624" s="14">
        <v>0</v>
      </c>
      <c r="E624" s="14">
        <v>0</v>
      </c>
      <c r="F624" s="13">
        <v>0</v>
      </c>
      <c r="G624" s="14">
        <v>0</v>
      </c>
      <c r="H624" s="14">
        <v>0</v>
      </c>
      <c r="I624" s="1">
        <v>-3</v>
      </c>
      <c r="J624" s="9">
        <v>0</v>
      </c>
    </row>
    <row r="625" spans="1:10" s="23" customFormat="1" x14ac:dyDescent="0.45">
      <c r="A625" s="47" t="s">
        <v>2142</v>
      </c>
      <c r="B625" s="64" t="s">
        <v>1595</v>
      </c>
      <c r="C625" s="13">
        <v>18.5</v>
      </c>
      <c r="D625" s="14">
        <v>0</v>
      </c>
      <c r="E625" s="14">
        <v>0</v>
      </c>
      <c r="F625" s="13">
        <v>21.5</v>
      </c>
      <c r="G625" s="14">
        <v>0</v>
      </c>
      <c r="H625" s="14">
        <v>0</v>
      </c>
      <c r="I625" s="1">
        <v>3</v>
      </c>
      <c r="J625" s="9">
        <v>0</v>
      </c>
    </row>
    <row r="626" spans="1:10" s="23" customFormat="1" x14ac:dyDescent="0.45">
      <c r="A626" s="69" t="s">
        <v>1287</v>
      </c>
      <c r="B626" s="65"/>
      <c r="C626" s="49">
        <f>SUM($C$620:$C$625)</f>
        <v>250188.85</v>
      </c>
      <c r="D626" s="50">
        <f>SUM($D$620:$D$625)</f>
        <v>1</v>
      </c>
      <c r="E626" s="50">
        <f>SUM($E$620:$E$625)</f>
        <v>250097</v>
      </c>
      <c r="F626" s="49">
        <f>SUM($F$620:$F$625)</f>
        <v>255554.30000000002</v>
      </c>
      <c r="G626" s="50">
        <f>SUM($G$620:$G$625)</f>
        <v>1</v>
      </c>
      <c r="H626" s="50">
        <f>SUM($H$620:$H$625)</f>
        <v>255464</v>
      </c>
      <c r="I626" s="51">
        <f>SUM($I$620:$I$625)</f>
        <v>5365.45</v>
      </c>
      <c r="J626" s="52">
        <f>SUM($J$620:$J$625)</f>
        <v>5367</v>
      </c>
    </row>
    <row r="627" spans="1:10" s="23" customFormat="1" x14ac:dyDescent="0.45">
      <c r="A627" s="47"/>
      <c r="B627" s="67"/>
      <c r="C627" s="13"/>
      <c r="D627" s="7"/>
      <c r="E627" s="7"/>
      <c r="F627" s="13"/>
      <c r="G627" s="7"/>
      <c r="H627" s="7"/>
      <c r="I627" s="1"/>
      <c r="J627" s="9"/>
    </row>
    <row r="628" spans="1:10" s="23" customFormat="1" x14ac:dyDescent="0.45">
      <c r="A628" s="45" t="s">
        <v>1986</v>
      </c>
      <c r="B628" s="63"/>
      <c r="C628" s="4"/>
      <c r="D628" s="2"/>
      <c r="E628" s="2"/>
      <c r="F628" s="4"/>
      <c r="G628" s="2"/>
      <c r="H628" s="2"/>
      <c r="I628" s="6"/>
      <c r="J628" s="3"/>
    </row>
    <row r="629" spans="1:10" s="23" customFormat="1" x14ac:dyDescent="0.45">
      <c r="A629" s="47" t="s">
        <v>2174</v>
      </c>
      <c r="B629" s="64" t="s">
        <v>1595</v>
      </c>
      <c r="C629" s="13">
        <v>0</v>
      </c>
      <c r="D629" s="14">
        <v>0</v>
      </c>
      <c r="E629" s="14">
        <v>0</v>
      </c>
      <c r="F629" s="13">
        <v>0</v>
      </c>
      <c r="G629" s="14">
        <v>0</v>
      </c>
      <c r="H629" s="14">
        <v>0</v>
      </c>
      <c r="I629" s="1">
        <v>0</v>
      </c>
      <c r="J629" s="9">
        <v>0</v>
      </c>
    </row>
    <row r="630" spans="1:10" s="23" customFormat="1" x14ac:dyDescent="0.45">
      <c r="A630" s="69" t="s">
        <v>80</v>
      </c>
      <c r="B630" s="65"/>
      <c r="C630" s="49">
        <f>SUM($C$629:$C$629)</f>
        <v>0</v>
      </c>
      <c r="D630" s="50">
        <f>SUM($D$629:$D$629)</f>
        <v>0</v>
      </c>
      <c r="E630" s="50">
        <f>SUM($E$629:$E$629)</f>
        <v>0</v>
      </c>
      <c r="F630" s="49">
        <f>SUM($F$629:$F$629)</f>
        <v>0</v>
      </c>
      <c r="G630" s="50">
        <f>SUM($G$629:$G$629)</f>
        <v>0</v>
      </c>
      <c r="H630" s="50">
        <f>SUM($H$629:$H$629)</f>
        <v>0</v>
      </c>
      <c r="I630" s="51">
        <f>SUM($I$629:$I$629)</f>
        <v>0</v>
      </c>
      <c r="J630" s="52">
        <f>SUM($J$629:$J$629)</f>
        <v>0</v>
      </c>
    </row>
    <row r="631" spans="1:10" s="23" customFormat="1" x14ac:dyDescent="0.45">
      <c r="A631" s="47"/>
      <c r="B631" s="67"/>
      <c r="C631" s="13"/>
      <c r="D631" s="7"/>
      <c r="E631" s="7"/>
      <c r="F631" s="13"/>
      <c r="G631" s="7"/>
      <c r="H631" s="7"/>
      <c r="I631" s="1"/>
      <c r="J631" s="9"/>
    </row>
    <row r="632" spans="1:10" s="23" customFormat="1" x14ac:dyDescent="0.45">
      <c r="A632" s="45" t="s">
        <v>1890</v>
      </c>
      <c r="B632" s="63"/>
      <c r="C632" s="4"/>
      <c r="D632" s="2"/>
      <c r="E632" s="2"/>
      <c r="F632" s="4"/>
      <c r="G632" s="2"/>
      <c r="H632" s="2"/>
      <c r="I632" s="6"/>
      <c r="J632" s="3"/>
    </row>
    <row r="633" spans="1:10" s="23" customFormat="1" x14ac:dyDescent="0.45">
      <c r="A633" s="47" t="s">
        <v>1307</v>
      </c>
      <c r="B633" s="64" t="s">
        <v>1595</v>
      </c>
      <c r="C633" s="13">
        <v>11.15</v>
      </c>
      <c r="D633" s="14">
        <v>0</v>
      </c>
      <c r="E633" s="14">
        <v>0</v>
      </c>
      <c r="F633" s="13">
        <v>0</v>
      </c>
      <c r="G633" s="14">
        <v>0</v>
      </c>
      <c r="H633" s="14">
        <v>0</v>
      </c>
      <c r="I633" s="1">
        <v>-11.15</v>
      </c>
      <c r="J633" s="9">
        <v>0</v>
      </c>
    </row>
    <row r="634" spans="1:10" s="23" customFormat="1" x14ac:dyDescent="0.45">
      <c r="A634" s="47" t="s">
        <v>873</v>
      </c>
      <c r="B634" s="64" t="s">
        <v>1595</v>
      </c>
      <c r="C634" s="13">
        <v>51.8</v>
      </c>
      <c r="D634" s="14">
        <v>0</v>
      </c>
      <c r="E634" s="14">
        <v>0</v>
      </c>
      <c r="F634" s="13">
        <v>60.2</v>
      </c>
      <c r="G634" s="14">
        <v>0</v>
      </c>
      <c r="H634" s="14">
        <v>0</v>
      </c>
      <c r="I634" s="1">
        <v>8.4</v>
      </c>
      <c r="J634" s="9">
        <v>0</v>
      </c>
    </row>
    <row r="635" spans="1:10" s="23" customFormat="1" x14ac:dyDescent="0.45">
      <c r="A635" s="47" t="s">
        <v>395</v>
      </c>
      <c r="B635" s="64" t="s">
        <v>1595</v>
      </c>
      <c r="C635" s="13">
        <v>7.4</v>
      </c>
      <c r="D635" s="14">
        <v>0</v>
      </c>
      <c r="E635" s="14">
        <v>0</v>
      </c>
      <c r="F635" s="13">
        <v>8.6</v>
      </c>
      <c r="G635" s="14">
        <v>0</v>
      </c>
      <c r="H635" s="14">
        <v>0</v>
      </c>
      <c r="I635" s="1">
        <v>1.2</v>
      </c>
      <c r="J635" s="9">
        <v>0</v>
      </c>
    </row>
    <row r="636" spans="1:10" s="23" customFormat="1" x14ac:dyDescent="0.45">
      <c r="A636" s="47" t="s">
        <v>1496</v>
      </c>
      <c r="B636" s="64" t="s">
        <v>1595</v>
      </c>
      <c r="C636" s="13">
        <v>12855</v>
      </c>
      <c r="D636" s="14">
        <v>1</v>
      </c>
      <c r="E636" s="14">
        <v>12855</v>
      </c>
      <c r="F636" s="13">
        <v>13950</v>
      </c>
      <c r="G636" s="14">
        <v>1</v>
      </c>
      <c r="H636" s="14">
        <v>13950</v>
      </c>
      <c r="I636" s="1">
        <v>1095</v>
      </c>
      <c r="J636" s="9">
        <v>1095</v>
      </c>
    </row>
    <row r="637" spans="1:10" s="23" customFormat="1" x14ac:dyDescent="0.45">
      <c r="A637" s="47" t="s">
        <v>390</v>
      </c>
      <c r="B637" s="64" t="s">
        <v>1595</v>
      </c>
      <c r="C637" s="13">
        <v>18.5</v>
      </c>
      <c r="D637" s="14">
        <v>0</v>
      </c>
      <c r="E637" s="14">
        <v>0</v>
      </c>
      <c r="F637" s="13">
        <v>21.5</v>
      </c>
      <c r="G637" s="14">
        <v>0</v>
      </c>
      <c r="H637" s="14">
        <v>0</v>
      </c>
      <c r="I637" s="1">
        <v>3</v>
      </c>
      <c r="J637" s="9">
        <v>0</v>
      </c>
    </row>
    <row r="638" spans="1:10" s="23" customFormat="1" x14ac:dyDescent="0.45">
      <c r="A638" s="69" t="s">
        <v>1737</v>
      </c>
      <c r="B638" s="65"/>
      <c r="C638" s="49">
        <f>SUM($C$633:$C$637)</f>
        <v>12943.85</v>
      </c>
      <c r="D638" s="50">
        <f>SUM($D$633:$D$637)</f>
        <v>1</v>
      </c>
      <c r="E638" s="50">
        <f>SUM($E$633:$E$637)</f>
        <v>12855</v>
      </c>
      <c r="F638" s="49">
        <f>SUM($F$633:$F$637)</f>
        <v>14040.3</v>
      </c>
      <c r="G638" s="50">
        <f>SUM($G$633:$G$637)</f>
        <v>1</v>
      </c>
      <c r="H638" s="50">
        <f>SUM($H$633:$H$637)</f>
        <v>13950</v>
      </c>
      <c r="I638" s="51">
        <f>SUM($I$633:$I$637)</f>
        <v>1096.45</v>
      </c>
      <c r="J638" s="52">
        <f>SUM($J$633:$J$637)</f>
        <v>1095</v>
      </c>
    </row>
    <row r="639" spans="1:10" s="23" customFormat="1" x14ac:dyDescent="0.45">
      <c r="A639" s="47"/>
      <c r="B639" s="67"/>
      <c r="C639" s="13"/>
      <c r="D639" s="7"/>
      <c r="E639" s="7"/>
      <c r="F639" s="13"/>
      <c r="G639" s="7"/>
      <c r="H639" s="7"/>
      <c r="I639" s="1"/>
      <c r="J639" s="9"/>
    </row>
    <row r="640" spans="1:10" s="23" customFormat="1" x14ac:dyDescent="0.45">
      <c r="A640" s="45" t="s">
        <v>1639</v>
      </c>
      <c r="B640" s="63"/>
      <c r="C640" s="4"/>
      <c r="D640" s="2"/>
      <c r="E640" s="2"/>
      <c r="F640" s="4"/>
      <c r="G640" s="2"/>
      <c r="H640" s="2"/>
      <c r="I640" s="6"/>
      <c r="J640" s="3"/>
    </row>
    <row r="641" spans="1:10" s="23" customFormat="1" x14ac:dyDescent="0.45">
      <c r="A641" s="47" t="s">
        <v>1225</v>
      </c>
      <c r="B641" s="64" t="s">
        <v>1595</v>
      </c>
      <c r="C641" s="13">
        <v>7.4</v>
      </c>
      <c r="D641" s="14">
        <v>0</v>
      </c>
      <c r="E641" s="14">
        <v>0</v>
      </c>
      <c r="F641" s="13">
        <v>8.6</v>
      </c>
      <c r="G641" s="14">
        <v>0</v>
      </c>
      <c r="H641" s="14">
        <v>0</v>
      </c>
      <c r="I641" s="1">
        <v>1.2</v>
      </c>
      <c r="J641" s="9">
        <v>0</v>
      </c>
    </row>
    <row r="642" spans="1:10" s="23" customFormat="1" x14ac:dyDescent="0.45">
      <c r="A642" s="47" t="s">
        <v>746</v>
      </c>
      <c r="B642" s="64" t="s">
        <v>1595</v>
      </c>
      <c r="C642" s="13">
        <v>18.5</v>
      </c>
      <c r="D642" s="14">
        <v>0</v>
      </c>
      <c r="E642" s="14">
        <v>0</v>
      </c>
      <c r="F642" s="13">
        <v>21.5</v>
      </c>
      <c r="G642" s="14">
        <v>0</v>
      </c>
      <c r="H642" s="14">
        <v>0</v>
      </c>
      <c r="I642" s="1">
        <v>3</v>
      </c>
      <c r="J642" s="9">
        <v>0</v>
      </c>
    </row>
    <row r="643" spans="1:10" s="23" customFormat="1" x14ac:dyDescent="0.45">
      <c r="A643" s="47" t="s">
        <v>21</v>
      </c>
      <c r="B643" s="64" t="s">
        <v>1595</v>
      </c>
      <c r="C643" s="13">
        <v>51.8</v>
      </c>
      <c r="D643" s="14">
        <v>0</v>
      </c>
      <c r="E643" s="14">
        <v>0</v>
      </c>
      <c r="F643" s="13">
        <v>60.2</v>
      </c>
      <c r="G643" s="14">
        <v>0</v>
      </c>
      <c r="H643" s="14">
        <v>0</v>
      </c>
      <c r="I643" s="1">
        <v>8.4</v>
      </c>
      <c r="J643" s="9">
        <v>0</v>
      </c>
    </row>
    <row r="644" spans="1:10" s="23" customFormat="1" x14ac:dyDescent="0.45">
      <c r="A644" s="47" t="s">
        <v>2287</v>
      </c>
      <c r="B644" s="64" t="s">
        <v>1595</v>
      </c>
      <c r="C644" s="13">
        <v>769768</v>
      </c>
      <c r="D644" s="14">
        <v>1</v>
      </c>
      <c r="E644" s="14">
        <v>769768</v>
      </c>
      <c r="F644" s="13">
        <v>794360</v>
      </c>
      <c r="G644" s="14">
        <v>1</v>
      </c>
      <c r="H644" s="14">
        <v>794360</v>
      </c>
      <c r="I644" s="1">
        <v>24592</v>
      </c>
      <c r="J644" s="9">
        <v>24592</v>
      </c>
    </row>
    <row r="645" spans="1:10" s="23" customFormat="1" x14ac:dyDescent="0.45">
      <c r="A645" s="47" t="s">
        <v>1488</v>
      </c>
      <c r="B645" s="64" t="s">
        <v>1595</v>
      </c>
      <c r="C645" s="13">
        <v>3.1</v>
      </c>
      <c r="D645" s="14">
        <v>0</v>
      </c>
      <c r="E645" s="14">
        <v>0</v>
      </c>
      <c r="F645" s="13">
        <v>0</v>
      </c>
      <c r="G645" s="14">
        <v>0</v>
      </c>
      <c r="H645" s="14">
        <v>0</v>
      </c>
      <c r="I645" s="1">
        <v>-3.1</v>
      </c>
      <c r="J645" s="9">
        <v>0</v>
      </c>
    </row>
    <row r="646" spans="1:10" s="23" customFormat="1" x14ac:dyDescent="0.45">
      <c r="A646" s="69" t="s">
        <v>1620</v>
      </c>
      <c r="B646" s="65"/>
      <c r="C646" s="49">
        <f>SUM($C$641:$C$645)</f>
        <v>769848.79999999993</v>
      </c>
      <c r="D646" s="50">
        <f>SUM($D$641:$D$645)</f>
        <v>1</v>
      </c>
      <c r="E646" s="50">
        <f>SUM($E$641:$E$645)</f>
        <v>769768</v>
      </c>
      <c r="F646" s="49">
        <f>SUM($F$641:$F$645)</f>
        <v>794450.3</v>
      </c>
      <c r="G646" s="50">
        <f>SUM($G$641:$G$645)</f>
        <v>1</v>
      </c>
      <c r="H646" s="50">
        <f>SUM($H$641:$H$645)</f>
        <v>794360</v>
      </c>
      <c r="I646" s="51">
        <f>SUM($I$641:$I$645)</f>
        <v>24601.5</v>
      </c>
      <c r="J646" s="52">
        <f>SUM($J$641:$J$645)</f>
        <v>24592</v>
      </c>
    </row>
    <row r="647" spans="1:10" s="23" customFormat="1" ht="14.65" thickBot="1" x14ac:dyDescent="0.5">
      <c r="A647" s="53" t="s">
        <v>1099</v>
      </c>
      <c r="B647" s="66"/>
      <c r="C647" s="55">
        <f>$C$626+$C$630+$C$638+$C$646</f>
        <v>1032981.5</v>
      </c>
      <c r="D647" s="56">
        <f>$D$626+$D$630+$D$638+$D$646</f>
        <v>3</v>
      </c>
      <c r="E647" s="56">
        <f>$E$626+$E$630+$E$638+$E$646</f>
        <v>1032720</v>
      </c>
      <c r="F647" s="55">
        <f>$F$626+$F$630+$F$638+$F$646</f>
        <v>1064044.9000000001</v>
      </c>
      <c r="G647" s="56">
        <f>$G$626+$G$630+$G$638+$G$646</f>
        <v>3</v>
      </c>
      <c r="H647" s="56">
        <f>$H$626+$H$630+$H$638+$H$646</f>
        <v>1063774</v>
      </c>
      <c r="I647" s="57">
        <f>$I$626+$I$630+$I$638+$I$646</f>
        <v>31063.4</v>
      </c>
      <c r="J647" s="58">
        <f>$J$626+$J$630+$J$638+$J$646</f>
        <v>31054</v>
      </c>
    </row>
    <row r="648" spans="1:10" s="23" customFormat="1" ht="14.65" thickTop="1" x14ac:dyDescent="0.45">
      <c r="A648" s="47"/>
      <c r="B648" s="67"/>
      <c r="C648" s="13"/>
      <c r="D648" s="7"/>
      <c r="E648" s="7"/>
      <c r="F648" s="13"/>
      <c r="G648" s="7"/>
      <c r="H648" s="7"/>
      <c r="I648" s="1"/>
      <c r="J648" s="9"/>
    </row>
    <row r="649" spans="1:10" s="23" customFormat="1" x14ac:dyDescent="0.45">
      <c r="A649" s="40" t="s">
        <v>2111</v>
      </c>
      <c r="B649" s="62"/>
      <c r="C649" s="41"/>
      <c r="D649" s="42"/>
      <c r="E649" s="42"/>
      <c r="F649" s="41"/>
      <c r="G649" s="42"/>
      <c r="H649" s="42"/>
      <c r="I649" s="43"/>
      <c r="J649" s="44"/>
    </row>
    <row r="650" spans="1:10" s="23" customFormat="1" x14ac:dyDescent="0.45">
      <c r="A650" s="45" t="s">
        <v>399</v>
      </c>
      <c r="B650" s="63"/>
      <c r="C650" s="4"/>
      <c r="D650" s="2"/>
      <c r="E650" s="2"/>
      <c r="F650" s="4"/>
      <c r="G650" s="2"/>
      <c r="H650" s="2"/>
      <c r="I650" s="6"/>
      <c r="J650" s="3"/>
    </row>
    <row r="651" spans="1:10" s="23" customFormat="1" x14ac:dyDescent="0.45">
      <c r="A651" s="47" t="s">
        <v>233</v>
      </c>
      <c r="B651" s="64" t="s">
        <v>1595</v>
      </c>
      <c r="C651" s="13">
        <v>9684</v>
      </c>
      <c r="D651" s="14">
        <v>1</v>
      </c>
      <c r="E651" s="14">
        <v>9684</v>
      </c>
      <c r="F651" s="13">
        <v>13450</v>
      </c>
      <c r="G651" s="14">
        <v>1</v>
      </c>
      <c r="H651" s="14">
        <v>13450</v>
      </c>
      <c r="I651" s="1">
        <v>3766</v>
      </c>
      <c r="J651" s="9">
        <v>3766</v>
      </c>
    </row>
    <row r="652" spans="1:10" s="23" customFormat="1" x14ac:dyDescent="0.45">
      <c r="A652" s="47" t="s">
        <v>954</v>
      </c>
      <c r="B652" s="64" t="s">
        <v>1595</v>
      </c>
      <c r="C652" s="13">
        <v>6.1</v>
      </c>
      <c r="D652" s="14">
        <v>0</v>
      </c>
      <c r="E652" s="14">
        <v>0</v>
      </c>
      <c r="F652" s="13">
        <v>6.1</v>
      </c>
      <c r="G652" s="14">
        <v>0</v>
      </c>
      <c r="H652" s="14">
        <v>0</v>
      </c>
      <c r="I652" s="1">
        <v>0</v>
      </c>
      <c r="J652" s="9">
        <v>0</v>
      </c>
    </row>
    <row r="653" spans="1:10" s="23" customFormat="1" x14ac:dyDescent="0.45">
      <c r="A653" s="47" t="s">
        <v>1071</v>
      </c>
      <c r="B653" s="64" t="s">
        <v>1595</v>
      </c>
      <c r="C653" s="13">
        <v>3</v>
      </c>
      <c r="D653" s="14">
        <v>0</v>
      </c>
      <c r="E653" s="14">
        <v>0</v>
      </c>
      <c r="F653" s="13">
        <v>0</v>
      </c>
      <c r="G653" s="14">
        <v>0</v>
      </c>
      <c r="H653" s="14">
        <v>0</v>
      </c>
      <c r="I653" s="1">
        <v>-3</v>
      </c>
      <c r="J653" s="9">
        <v>0</v>
      </c>
    </row>
    <row r="654" spans="1:10" s="23" customFormat="1" x14ac:dyDescent="0.45">
      <c r="A654" s="47" t="s">
        <v>1929</v>
      </c>
      <c r="B654" s="64" t="s">
        <v>1595</v>
      </c>
      <c r="C654" s="13">
        <v>9.3000000000000007</v>
      </c>
      <c r="D654" s="14">
        <v>0</v>
      </c>
      <c r="E654" s="14">
        <v>0</v>
      </c>
      <c r="F654" s="13">
        <v>9.3000000000000007</v>
      </c>
      <c r="G654" s="14">
        <v>0</v>
      </c>
      <c r="H654" s="14">
        <v>0</v>
      </c>
      <c r="I654" s="1">
        <v>0</v>
      </c>
      <c r="J654" s="9">
        <v>0</v>
      </c>
    </row>
    <row r="655" spans="1:10" s="23" customFormat="1" x14ac:dyDescent="0.45">
      <c r="A655" s="47" t="s">
        <v>1095</v>
      </c>
      <c r="B655" s="64" t="s">
        <v>1595</v>
      </c>
      <c r="C655" s="13">
        <v>47.5</v>
      </c>
      <c r="D655" s="14">
        <v>0</v>
      </c>
      <c r="E655" s="14">
        <v>0</v>
      </c>
      <c r="F655" s="13">
        <v>47.87</v>
      </c>
      <c r="G655" s="14">
        <v>0</v>
      </c>
      <c r="H655" s="14">
        <v>0</v>
      </c>
      <c r="I655" s="1">
        <v>0.37</v>
      </c>
      <c r="J655" s="9">
        <v>0</v>
      </c>
    </row>
    <row r="656" spans="1:10" s="23" customFormat="1" x14ac:dyDescent="0.45">
      <c r="A656" s="69" t="s">
        <v>447</v>
      </c>
      <c r="B656" s="65"/>
      <c r="C656" s="49">
        <f>SUM($C$651:$C$655)</f>
        <v>9749.9</v>
      </c>
      <c r="D656" s="50">
        <f>SUM($D$651:$D$655)</f>
        <v>1</v>
      </c>
      <c r="E656" s="50">
        <f>SUM($E$651:$E$655)</f>
        <v>9684</v>
      </c>
      <c r="F656" s="49">
        <f>SUM($F$651:$F$655)</f>
        <v>13513.27</v>
      </c>
      <c r="G656" s="50">
        <f>SUM($G$651:$G$655)</f>
        <v>1</v>
      </c>
      <c r="H656" s="50">
        <f>SUM($H$651:$H$655)</f>
        <v>13450</v>
      </c>
      <c r="I656" s="51">
        <f>SUM($I$651:$I$655)</f>
        <v>3763.37</v>
      </c>
      <c r="J656" s="52">
        <f>SUM($J$651:$J$655)</f>
        <v>3766</v>
      </c>
    </row>
    <row r="657" spans="1:10" s="23" customFormat="1" x14ac:dyDescent="0.45">
      <c r="A657" s="47"/>
      <c r="B657" s="67"/>
      <c r="C657" s="13"/>
      <c r="D657" s="7"/>
      <c r="E657" s="7"/>
      <c r="F657" s="13"/>
      <c r="G657" s="7"/>
      <c r="H657" s="7"/>
      <c r="I657" s="1"/>
      <c r="J657" s="9"/>
    </row>
    <row r="658" spans="1:10" s="23" customFormat="1" x14ac:dyDescent="0.45">
      <c r="A658" s="45" t="s">
        <v>439</v>
      </c>
      <c r="B658" s="63"/>
      <c r="C658" s="4"/>
      <c r="D658" s="2"/>
      <c r="E658" s="2"/>
      <c r="F658" s="4"/>
      <c r="G658" s="2"/>
      <c r="H658" s="2"/>
      <c r="I658" s="6"/>
      <c r="J658" s="3"/>
    </row>
    <row r="659" spans="1:10" s="23" customFormat="1" x14ac:dyDescent="0.45">
      <c r="A659" s="47" t="s">
        <v>1876</v>
      </c>
      <c r="B659" s="64" t="s">
        <v>1595</v>
      </c>
      <c r="C659" s="13">
        <v>5.4</v>
      </c>
      <c r="D659" s="14">
        <v>0</v>
      </c>
      <c r="E659" s="14">
        <v>0</v>
      </c>
      <c r="F659" s="13">
        <v>5.4</v>
      </c>
      <c r="G659" s="14">
        <v>0</v>
      </c>
      <c r="H659" s="14">
        <v>0</v>
      </c>
      <c r="I659" s="1">
        <v>0</v>
      </c>
      <c r="J659" s="9">
        <v>0</v>
      </c>
    </row>
    <row r="660" spans="1:10" s="23" customFormat="1" x14ac:dyDescent="0.45">
      <c r="A660" s="47" t="s">
        <v>1402</v>
      </c>
      <c r="B660" s="64" t="s">
        <v>1595</v>
      </c>
      <c r="C660" s="13">
        <v>1274</v>
      </c>
      <c r="D660" s="14">
        <v>1</v>
      </c>
      <c r="E660" s="14">
        <v>1274</v>
      </c>
      <c r="F660" s="13">
        <v>1474</v>
      </c>
      <c r="G660" s="14">
        <v>1</v>
      </c>
      <c r="H660" s="14">
        <v>1474</v>
      </c>
      <c r="I660" s="1">
        <v>200</v>
      </c>
      <c r="J660" s="9">
        <v>200</v>
      </c>
    </row>
    <row r="661" spans="1:10" s="23" customFormat="1" x14ac:dyDescent="0.45">
      <c r="A661" s="47" t="s">
        <v>2052</v>
      </c>
      <c r="B661" s="64" t="s">
        <v>1595</v>
      </c>
      <c r="C661" s="13">
        <v>5.5</v>
      </c>
      <c r="D661" s="14">
        <v>0</v>
      </c>
      <c r="E661" s="14">
        <v>-6</v>
      </c>
      <c r="F661" s="13">
        <v>5.5</v>
      </c>
      <c r="G661" s="14">
        <v>0</v>
      </c>
      <c r="H661" s="14">
        <v>0</v>
      </c>
      <c r="I661" s="1">
        <v>0</v>
      </c>
      <c r="J661" s="9">
        <v>6</v>
      </c>
    </row>
    <row r="662" spans="1:10" s="23" customFormat="1" x14ac:dyDescent="0.45">
      <c r="A662" s="47" t="s">
        <v>1274</v>
      </c>
      <c r="B662" s="64" t="s">
        <v>1595</v>
      </c>
      <c r="C662" s="13">
        <v>47.5</v>
      </c>
      <c r="D662" s="14">
        <v>0</v>
      </c>
      <c r="E662" s="14">
        <v>0</v>
      </c>
      <c r="F662" s="13">
        <v>47.87</v>
      </c>
      <c r="G662" s="14">
        <v>0</v>
      </c>
      <c r="H662" s="14">
        <v>0</v>
      </c>
      <c r="I662" s="1">
        <v>0.37</v>
      </c>
      <c r="J662" s="9">
        <v>0</v>
      </c>
    </row>
    <row r="663" spans="1:10" s="23" customFormat="1" x14ac:dyDescent="0.45">
      <c r="A663" s="69" t="s">
        <v>2264</v>
      </c>
      <c r="B663" s="65"/>
      <c r="C663" s="49">
        <f>SUM($C$659:$C$662)</f>
        <v>1332.4</v>
      </c>
      <c r="D663" s="50">
        <f>SUM($D$659:$D$662)</f>
        <v>1</v>
      </c>
      <c r="E663" s="50">
        <f>SUM($E$659:$E$662)</f>
        <v>1268</v>
      </c>
      <c r="F663" s="49">
        <f>SUM($F$659:$F$662)</f>
        <v>1532.77</v>
      </c>
      <c r="G663" s="50">
        <f>SUM($G$659:$G$662)</f>
        <v>1</v>
      </c>
      <c r="H663" s="50">
        <f>SUM($H$659:$H$662)</f>
        <v>1474</v>
      </c>
      <c r="I663" s="51">
        <f>SUM($I$659:$I$662)</f>
        <v>200.37</v>
      </c>
      <c r="J663" s="52">
        <f>SUM($J$659:$J$662)</f>
        <v>206</v>
      </c>
    </row>
    <row r="664" spans="1:10" s="23" customFormat="1" x14ac:dyDescent="0.45">
      <c r="A664" s="47"/>
      <c r="B664" s="67"/>
      <c r="C664" s="13"/>
      <c r="D664" s="7"/>
      <c r="E664" s="7"/>
      <c r="F664" s="13"/>
      <c r="G664" s="7"/>
      <c r="H664" s="7"/>
      <c r="I664" s="1"/>
      <c r="J664" s="9"/>
    </row>
    <row r="665" spans="1:10" s="23" customFormat="1" x14ac:dyDescent="0.45">
      <c r="A665" s="45" t="s">
        <v>2013</v>
      </c>
      <c r="B665" s="63"/>
      <c r="C665" s="4"/>
      <c r="D665" s="2"/>
      <c r="E665" s="2"/>
      <c r="F665" s="4"/>
      <c r="G665" s="2"/>
      <c r="H665" s="2"/>
      <c r="I665" s="6"/>
      <c r="J665" s="3"/>
    </row>
    <row r="666" spans="1:10" s="23" customFormat="1" x14ac:dyDescent="0.45">
      <c r="A666" s="47" t="s">
        <v>2298</v>
      </c>
      <c r="B666" s="64" t="s">
        <v>1595</v>
      </c>
      <c r="C666" s="13">
        <v>26243</v>
      </c>
      <c r="D666" s="14">
        <v>1</v>
      </c>
      <c r="E666" s="14">
        <v>26243</v>
      </c>
      <c r="F666" s="13">
        <v>32664</v>
      </c>
      <c r="G666" s="14">
        <v>1</v>
      </c>
      <c r="H666" s="14">
        <v>32664</v>
      </c>
      <c r="I666" s="1">
        <v>6421</v>
      </c>
      <c r="J666" s="9">
        <v>6421</v>
      </c>
    </row>
    <row r="667" spans="1:10" s="23" customFormat="1" x14ac:dyDescent="0.45">
      <c r="A667" s="47" t="s">
        <v>1324</v>
      </c>
      <c r="B667" s="64" t="s">
        <v>1595</v>
      </c>
      <c r="C667" s="13">
        <v>6.3</v>
      </c>
      <c r="D667" s="14">
        <v>0</v>
      </c>
      <c r="E667" s="14">
        <v>0</v>
      </c>
      <c r="F667" s="13">
        <v>6.3</v>
      </c>
      <c r="G667" s="14">
        <v>0</v>
      </c>
      <c r="H667" s="14">
        <v>0</v>
      </c>
      <c r="I667" s="1">
        <v>0</v>
      </c>
      <c r="J667" s="9">
        <v>0</v>
      </c>
    </row>
    <row r="668" spans="1:10" s="23" customFormat="1" x14ac:dyDescent="0.45">
      <c r="A668" s="47" t="s">
        <v>615</v>
      </c>
      <c r="B668" s="64" t="s">
        <v>1595</v>
      </c>
      <c r="C668" s="13">
        <v>3.1</v>
      </c>
      <c r="D668" s="14">
        <v>0</v>
      </c>
      <c r="E668" s="14">
        <v>0</v>
      </c>
      <c r="F668" s="13">
        <v>0</v>
      </c>
      <c r="G668" s="14">
        <v>0</v>
      </c>
      <c r="H668" s="14">
        <v>0</v>
      </c>
      <c r="I668" s="1">
        <v>-3.1</v>
      </c>
      <c r="J668" s="9">
        <v>0</v>
      </c>
    </row>
    <row r="669" spans="1:10" s="23" customFormat="1" x14ac:dyDescent="0.45">
      <c r="A669" s="47" t="s">
        <v>1494</v>
      </c>
      <c r="B669" s="64" t="s">
        <v>1595</v>
      </c>
      <c r="C669" s="13">
        <v>15.7</v>
      </c>
      <c r="D669" s="14">
        <v>0</v>
      </c>
      <c r="E669" s="14">
        <v>0</v>
      </c>
      <c r="F669" s="13">
        <v>15.7</v>
      </c>
      <c r="G669" s="14">
        <v>0</v>
      </c>
      <c r="H669" s="14">
        <v>0</v>
      </c>
      <c r="I669" s="1">
        <v>0</v>
      </c>
      <c r="J669" s="9">
        <v>0</v>
      </c>
    </row>
    <row r="670" spans="1:10" s="23" customFormat="1" x14ac:dyDescent="0.45">
      <c r="A670" s="47" t="s">
        <v>442</v>
      </c>
      <c r="B670" s="64" t="s">
        <v>1595</v>
      </c>
      <c r="C670" s="13">
        <v>47.52</v>
      </c>
      <c r="D670" s="14">
        <v>0</v>
      </c>
      <c r="E670" s="14">
        <v>0</v>
      </c>
      <c r="F670" s="13">
        <v>47.87</v>
      </c>
      <c r="G670" s="14">
        <v>0</v>
      </c>
      <c r="H670" s="14">
        <v>0</v>
      </c>
      <c r="I670" s="1">
        <v>0.35</v>
      </c>
      <c r="J670" s="9">
        <v>0</v>
      </c>
    </row>
    <row r="671" spans="1:10" s="23" customFormat="1" x14ac:dyDescent="0.45">
      <c r="A671" s="69" t="s">
        <v>1793</v>
      </c>
      <c r="B671" s="65"/>
      <c r="C671" s="49">
        <f>SUM($C$666:$C$670)</f>
        <v>26315.62</v>
      </c>
      <c r="D671" s="50">
        <f>SUM($D$666:$D$670)</f>
        <v>1</v>
      </c>
      <c r="E671" s="50">
        <f>SUM($E$666:$E$670)</f>
        <v>26243</v>
      </c>
      <c r="F671" s="49">
        <f>SUM($F$666:$F$670)</f>
        <v>32733.87</v>
      </c>
      <c r="G671" s="50">
        <f>SUM($G$666:$G$670)</f>
        <v>1</v>
      </c>
      <c r="H671" s="50">
        <f>SUM($H$666:$H$670)</f>
        <v>32664</v>
      </c>
      <c r="I671" s="51">
        <f>SUM($I$666:$I$670)</f>
        <v>6418.25</v>
      </c>
      <c r="J671" s="52">
        <f>SUM($J$666:$J$670)</f>
        <v>6421</v>
      </c>
    </row>
    <row r="672" spans="1:10" s="23" customFormat="1" ht="14.65" thickBot="1" x14ac:dyDescent="0.5">
      <c r="A672" s="53" t="s">
        <v>465</v>
      </c>
      <c r="B672" s="66"/>
      <c r="C672" s="55">
        <f>$C$656+$C$663+$C$671</f>
        <v>37397.919999999998</v>
      </c>
      <c r="D672" s="56">
        <f>$D$656+$D$663+$D$671</f>
        <v>3</v>
      </c>
      <c r="E672" s="56">
        <f>$E$656+$E$663+$E$671</f>
        <v>37195</v>
      </c>
      <c r="F672" s="55">
        <f>$F$656+$F$663+$F$671</f>
        <v>47779.91</v>
      </c>
      <c r="G672" s="56">
        <f>$G$656+$G$663+$G$671</f>
        <v>3</v>
      </c>
      <c r="H672" s="56">
        <f>$H$656+$H$663+$H$671</f>
        <v>47588</v>
      </c>
      <c r="I672" s="57">
        <f>$I$656+$I$663+$I$671</f>
        <v>10381.99</v>
      </c>
      <c r="J672" s="58">
        <f>$J$656+$J$663+$J$671</f>
        <v>10393</v>
      </c>
    </row>
    <row r="673" spans="1:10" s="23" customFormat="1" ht="14.65" thickTop="1" x14ac:dyDescent="0.45">
      <c r="A673" s="47"/>
      <c r="B673" s="67"/>
      <c r="C673" s="13"/>
      <c r="D673" s="7"/>
      <c r="E673" s="7"/>
      <c r="F673" s="13"/>
      <c r="G673" s="7"/>
      <c r="H673" s="7"/>
      <c r="I673" s="1"/>
      <c r="J673" s="9"/>
    </row>
    <row r="674" spans="1:10" s="23" customFormat="1" x14ac:dyDescent="0.45">
      <c r="A674" s="15" t="s">
        <v>1550</v>
      </c>
      <c r="B674" s="63"/>
      <c r="C674" s="4"/>
      <c r="D674" s="2"/>
      <c r="E674" s="2"/>
      <c r="F674" s="4"/>
      <c r="G674" s="2"/>
      <c r="H674" s="2"/>
      <c r="I674" s="6"/>
      <c r="J674" s="3"/>
    </row>
    <row r="675" spans="1:10" s="23" customFormat="1" x14ac:dyDescent="0.45">
      <c r="A675" s="45" t="s">
        <v>247</v>
      </c>
      <c r="B675" s="63"/>
      <c r="C675" s="4"/>
      <c r="D675" s="2"/>
      <c r="E675" s="2"/>
      <c r="F675" s="4"/>
      <c r="G675" s="2"/>
      <c r="H675" s="2"/>
      <c r="I675" s="6"/>
      <c r="J675" s="3"/>
    </row>
    <row r="676" spans="1:10" s="23" customFormat="1" x14ac:dyDescent="0.45">
      <c r="A676" s="47" t="s">
        <v>329</v>
      </c>
      <c r="B676" s="64" t="s">
        <v>1595</v>
      </c>
      <c r="C676" s="13">
        <v>220482</v>
      </c>
      <c r="D676" s="14">
        <v>1</v>
      </c>
      <c r="E676" s="14">
        <v>220482</v>
      </c>
      <c r="F676" s="13">
        <v>197088</v>
      </c>
      <c r="G676" s="14">
        <v>1</v>
      </c>
      <c r="H676" s="14">
        <v>197088</v>
      </c>
      <c r="I676" s="1">
        <v>-23394</v>
      </c>
      <c r="J676" s="9">
        <v>-23394</v>
      </c>
    </row>
    <row r="677" spans="1:10" s="23" customFormat="1" x14ac:dyDescent="0.45">
      <c r="A677" s="47" t="s">
        <v>1230</v>
      </c>
      <c r="B677" s="64" t="s">
        <v>1595</v>
      </c>
      <c r="C677" s="13">
        <v>18.350000000000001</v>
      </c>
      <c r="D677" s="14">
        <v>0</v>
      </c>
      <c r="E677" s="14">
        <v>0</v>
      </c>
      <c r="F677" s="13">
        <v>18.850000000000001</v>
      </c>
      <c r="G677" s="14">
        <v>0</v>
      </c>
      <c r="H677" s="14">
        <v>0</v>
      </c>
      <c r="I677" s="1">
        <v>0.5</v>
      </c>
      <c r="J677" s="9">
        <v>0</v>
      </c>
    </row>
    <row r="678" spans="1:10" s="23" customFormat="1" x14ac:dyDescent="0.45">
      <c r="A678" s="47" t="s">
        <v>1360</v>
      </c>
      <c r="B678" s="64" t="s">
        <v>1595</v>
      </c>
      <c r="C678" s="13">
        <v>22.25</v>
      </c>
      <c r="D678" s="14">
        <v>0</v>
      </c>
      <c r="E678" s="14">
        <v>0</v>
      </c>
      <c r="F678" s="13">
        <v>22.85</v>
      </c>
      <c r="G678" s="14">
        <v>0</v>
      </c>
      <c r="H678" s="14">
        <v>0</v>
      </c>
      <c r="I678" s="1">
        <v>0.6</v>
      </c>
      <c r="J678" s="9">
        <v>0</v>
      </c>
    </row>
    <row r="679" spans="1:10" s="23" customFormat="1" x14ac:dyDescent="0.45">
      <c r="A679" s="47" t="s">
        <v>1759</v>
      </c>
      <c r="B679" s="64" t="s">
        <v>1595</v>
      </c>
      <c r="C679" s="13">
        <v>58.6</v>
      </c>
      <c r="D679" s="14">
        <v>0</v>
      </c>
      <c r="E679" s="14">
        <v>0</v>
      </c>
      <c r="F679" s="13">
        <v>60.15</v>
      </c>
      <c r="G679" s="14">
        <v>0</v>
      </c>
      <c r="H679" s="14">
        <v>0</v>
      </c>
      <c r="I679" s="1">
        <v>1.55</v>
      </c>
      <c r="J679" s="9">
        <v>0</v>
      </c>
    </row>
    <row r="680" spans="1:10" s="23" customFormat="1" x14ac:dyDescent="0.45">
      <c r="A680" s="47" t="s">
        <v>32</v>
      </c>
      <c r="B680" s="64" t="s">
        <v>1595</v>
      </c>
      <c r="C680" s="13">
        <v>15.3</v>
      </c>
      <c r="D680" s="14">
        <v>0</v>
      </c>
      <c r="E680" s="14">
        <v>0</v>
      </c>
      <c r="F680" s="13">
        <v>15.3</v>
      </c>
      <c r="G680" s="14">
        <v>0</v>
      </c>
      <c r="H680" s="14">
        <v>0</v>
      </c>
      <c r="I680" s="1">
        <v>0</v>
      </c>
      <c r="J680" s="9">
        <v>0</v>
      </c>
    </row>
    <row r="681" spans="1:10" s="23" customFormat="1" x14ac:dyDescent="0.45">
      <c r="A681" s="47" t="s">
        <v>1653</v>
      </c>
      <c r="B681" s="64" t="s">
        <v>1595</v>
      </c>
      <c r="C681" s="13">
        <v>18.55</v>
      </c>
      <c r="D681" s="14">
        <v>0</v>
      </c>
      <c r="E681" s="14">
        <v>0</v>
      </c>
      <c r="F681" s="13">
        <v>18.8</v>
      </c>
      <c r="G681" s="14">
        <v>0</v>
      </c>
      <c r="H681" s="14">
        <v>0</v>
      </c>
      <c r="I681" s="1">
        <v>0.25</v>
      </c>
      <c r="J681" s="9">
        <v>0</v>
      </c>
    </row>
    <row r="682" spans="1:10" s="23" customFormat="1" x14ac:dyDescent="0.45">
      <c r="A682" s="47" t="s">
        <v>1693</v>
      </c>
      <c r="B682" s="64" t="s">
        <v>1595</v>
      </c>
      <c r="C682" s="13">
        <v>48.81</v>
      </c>
      <c r="D682" s="14">
        <v>0</v>
      </c>
      <c r="E682" s="14">
        <v>0</v>
      </c>
      <c r="F682" s="13">
        <v>49.64</v>
      </c>
      <c r="G682" s="14">
        <v>0</v>
      </c>
      <c r="H682" s="14">
        <v>0</v>
      </c>
      <c r="I682" s="1">
        <v>0.83</v>
      </c>
      <c r="J682" s="9">
        <v>0</v>
      </c>
    </row>
    <row r="683" spans="1:10" s="23" customFormat="1" x14ac:dyDescent="0.45">
      <c r="A683" s="47" t="s">
        <v>1473</v>
      </c>
      <c r="B683" s="64" t="s">
        <v>1595</v>
      </c>
      <c r="C683" s="13">
        <v>64.459999999999994</v>
      </c>
      <c r="D683" s="14">
        <v>0</v>
      </c>
      <c r="E683" s="14">
        <v>0</v>
      </c>
      <c r="F683" s="13">
        <v>66.069999999999993</v>
      </c>
      <c r="G683" s="14">
        <v>0</v>
      </c>
      <c r="H683" s="14">
        <v>0</v>
      </c>
      <c r="I683" s="1">
        <v>1.61</v>
      </c>
      <c r="J683" s="9">
        <v>0</v>
      </c>
    </row>
    <row r="684" spans="1:10" s="23" customFormat="1" x14ac:dyDescent="0.45">
      <c r="A684" s="47" t="s">
        <v>1566</v>
      </c>
      <c r="B684" s="64" t="s">
        <v>1595</v>
      </c>
      <c r="C684" s="13">
        <v>0</v>
      </c>
      <c r="D684" s="14">
        <v>0</v>
      </c>
      <c r="E684" s="14">
        <v>0</v>
      </c>
      <c r="F684" s="13">
        <v>15224</v>
      </c>
      <c r="G684" s="14">
        <v>1</v>
      </c>
      <c r="H684" s="14">
        <v>13840</v>
      </c>
      <c r="I684" s="1">
        <v>15224</v>
      </c>
      <c r="J684" s="9">
        <v>13840</v>
      </c>
    </row>
    <row r="685" spans="1:10" s="23" customFormat="1" x14ac:dyDescent="0.45">
      <c r="A685" s="69" t="s">
        <v>1821</v>
      </c>
      <c r="B685" s="65"/>
      <c r="C685" s="49">
        <f>SUM($C$676:$C$684)</f>
        <v>220728.31999999998</v>
      </c>
      <c r="D685" s="50">
        <f>SUM($D$676:$D$684)</f>
        <v>1</v>
      </c>
      <c r="E685" s="50">
        <f>SUM($E$676:$E$684)</f>
        <v>220482</v>
      </c>
      <c r="F685" s="49">
        <f>SUM($F$676:$F$684)</f>
        <v>212563.66</v>
      </c>
      <c r="G685" s="50">
        <f>SUM($G$676:$G$684)</f>
        <v>2</v>
      </c>
      <c r="H685" s="50">
        <f>SUM($H$676:$H$684)</f>
        <v>210928</v>
      </c>
      <c r="I685" s="51">
        <f>SUM($I$676:$I$684)</f>
        <v>-8164.66</v>
      </c>
      <c r="J685" s="52">
        <f>SUM($J$676:$J$684)</f>
        <v>-9554</v>
      </c>
    </row>
    <row r="686" spans="1:10" s="23" customFormat="1" ht="14.65" thickBot="1" x14ac:dyDescent="0.5">
      <c r="A686" s="53" t="s">
        <v>381</v>
      </c>
      <c r="B686" s="66"/>
      <c r="C686" s="55">
        <f>$C$685</f>
        <v>220728.31999999998</v>
      </c>
      <c r="D686" s="56">
        <f>$D$685</f>
        <v>1</v>
      </c>
      <c r="E686" s="56">
        <f>$E$685</f>
        <v>220482</v>
      </c>
      <c r="F686" s="55">
        <f>$F$685</f>
        <v>212563.66</v>
      </c>
      <c r="G686" s="56">
        <f>$G$685</f>
        <v>2</v>
      </c>
      <c r="H686" s="56">
        <f>$H$685</f>
        <v>210928</v>
      </c>
      <c r="I686" s="57">
        <f>$I$685</f>
        <v>-8164.66</v>
      </c>
      <c r="J686" s="58">
        <f>$J$685</f>
        <v>-9554</v>
      </c>
    </row>
    <row r="687" spans="1:10" s="23" customFormat="1" ht="14.65" thickTop="1" x14ac:dyDescent="0.45">
      <c r="A687" s="47"/>
      <c r="B687" s="67"/>
      <c r="C687" s="13"/>
      <c r="D687" s="7"/>
      <c r="E687" s="7"/>
      <c r="F687" s="13"/>
      <c r="G687" s="7"/>
      <c r="H687" s="7"/>
      <c r="I687" s="1"/>
      <c r="J687" s="9"/>
    </row>
    <row r="688" spans="1:10" s="23" customFormat="1" x14ac:dyDescent="0.45">
      <c r="A688" s="40" t="s">
        <v>369</v>
      </c>
      <c r="B688" s="62"/>
      <c r="C688" s="41"/>
      <c r="D688" s="42"/>
      <c r="E688" s="42"/>
      <c r="F688" s="41"/>
      <c r="G688" s="42"/>
      <c r="H688" s="42"/>
      <c r="I688" s="43"/>
      <c r="J688" s="44"/>
    </row>
    <row r="689" spans="1:10" s="23" customFormat="1" x14ac:dyDescent="0.45">
      <c r="A689" s="45" t="s">
        <v>278</v>
      </c>
      <c r="B689" s="63"/>
      <c r="C689" s="4"/>
      <c r="D689" s="2"/>
      <c r="E689" s="2"/>
      <c r="F689" s="4"/>
      <c r="G689" s="2"/>
      <c r="H689" s="2"/>
      <c r="I689" s="6"/>
      <c r="J689" s="3"/>
    </row>
    <row r="690" spans="1:10" s="23" customFormat="1" x14ac:dyDescent="0.45">
      <c r="A690" s="47" t="s">
        <v>1160</v>
      </c>
      <c r="B690" s="64" t="s">
        <v>1595</v>
      </c>
      <c r="C690" s="13">
        <v>9.3000000000000007</v>
      </c>
      <c r="D690" s="14">
        <v>40000</v>
      </c>
      <c r="E690" s="14">
        <v>372000</v>
      </c>
      <c r="F690" s="13">
        <v>9.3000000000000007</v>
      </c>
      <c r="G690" s="14">
        <v>36070</v>
      </c>
      <c r="H690" s="14">
        <v>335451</v>
      </c>
      <c r="I690" s="1">
        <v>0</v>
      </c>
      <c r="J690" s="9">
        <v>-36549</v>
      </c>
    </row>
    <row r="691" spans="1:10" s="23" customFormat="1" x14ac:dyDescent="0.45">
      <c r="A691" s="47" t="s">
        <v>150</v>
      </c>
      <c r="B691" s="64" t="s">
        <v>1595</v>
      </c>
      <c r="C691" s="13">
        <v>22.22</v>
      </c>
      <c r="D691" s="14">
        <v>5249</v>
      </c>
      <c r="E691" s="14">
        <v>106029.8</v>
      </c>
      <c r="F691" s="13">
        <v>22.22</v>
      </c>
      <c r="G691" s="14">
        <v>3638</v>
      </c>
      <c r="H691" s="14">
        <v>73487.600000000006</v>
      </c>
      <c r="I691" s="1">
        <v>0</v>
      </c>
      <c r="J691" s="9">
        <v>-32542.2</v>
      </c>
    </row>
    <row r="692" spans="1:10" s="23" customFormat="1" x14ac:dyDescent="0.45">
      <c r="A692" s="47" t="s">
        <v>1638</v>
      </c>
      <c r="B692" s="64" t="s">
        <v>1595</v>
      </c>
      <c r="C692" s="13">
        <v>3.7</v>
      </c>
      <c r="D692" s="14">
        <v>3000</v>
      </c>
      <c r="E692" s="14">
        <v>11100</v>
      </c>
      <c r="F692" s="13">
        <v>3.7</v>
      </c>
      <c r="G692" s="14">
        <v>3000</v>
      </c>
      <c r="H692" s="14">
        <v>11100</v>
      </c>
      <c r="I692" s="1">
        <v>0</v>
      </c>
      <c r="J692" s="9">
        <v>0</v>
      </c>
    </row>
    <row r="693" spans="1:10" s="23" customFormat="1" x14ac:dyDescent="0.45">
      <c r="A693" s="69" t="s">
        <v>528</v>
      </c>
      <c r="B693" s="65"/>
      <c r="C693" s="49">
        <f>SUM($C$690:$C$692)</f>
        <v>35.22</v>
      </c>
      <c r="D693" s="50">
        <f>SUM($D$690:$D$692)</f>
        <v>48249</v>
      </c>
      <c r="E693" s="50">
        <f>SUM($E$690:$E$692)</f>
        <v>489129.8</v>
      </c>
      <c r="F693" s="49">
        <f>SUM($F$690:$F$692)</f>
        <v>35.22</v>
      </c>
      <c r="G693" s="50">
        <f>SUM($G$690:$G$692)</f>
        <v>42708</v>
      </c>
      <c r="H693" s="50">
        <f>SUM($H$690:$H$692)</f>
        <v>420038.6</v>
      </c>
      <c r="I693" s="51">
        <f>SUM($I$690:$I$692)</f>
        <v>0</v>
      </c>
      <c r="J693" s="52">
        <f>SUM($J$690:$J$692)</f>
        <v>-69091.199999999997</v>
      </c>
    </row>
    <row r="694" spans="1:10" s="23" customFormat="1" ht="14.65" thickBot="1" x14ac:dyDescent="0.5">
      <c r="A694" s="53" t="s">
        <v>2043</v>
      </c>
      <c r="B694" s="66"/>
      <c r="C694" s="55">
        <f>$C$693</f>
        <v>35.22</v>
      </c>
      <c r="D694" s="56">
        <f>$D$693</f>
        <v>48249</v>
      </c>
      <c r="E694" s="56">
        <f>$E$693</f>
        <v>489129.8</v>
      </c>
      <c r="F694" s="55">
        <f>$F$693</f>
        <v>35.22</v>
      </c>
      <c r="G694" s="56">
        <f>$G$693</f>
        <v>42708</v>
      </c>
      <c r="H694" s="56">
        <f>$H$693</f>
        <v>420038.6</v>
      </c>
      <c r="I694" s="57">
        <f>$I$693</f>
        <v>0</v>
      </c>
      <c r="J694" s="58">
        <f>$J$693</f>
        <v>-69091.199999999997</v>
      </c>
    </row>
    <row r="695" spans="1:10" s="23" customFormat="1" ht="14.65" thickTop="1" x14ac:dyDescent="0.45">
      <c r="A695" s="47"/>
      <c r="B695" s="67"/>
      <c r="C695" s="13"/>
      <c r="D695" s="7"/>
      <c r="E695" s="7"/>
      <c r="F695" s="13"/>
      <c r="G695" s="7"/>
      <c r="H695" s="7"/>
      <c r="I695" s="1"/>
      <c r="J695" s="9"/>
    </row>
    <row r="696" spans="1:10" s="23" customFormat="1" x14ac:dyDescent="0.45">
      <c r="A696" s="40" t="s">
        <v>379</v>
      </c>
      <c r="B696" s="62"/>
      <c r="C696" s="41"/>
      <c r="D696" s="42"/>
      <c r="E696" s="42"/>
      <c r="F696" s="41"/>
      <c r="G696" s="42"/>
      <c r="H696" s="42"/>
      <c r="I696" s="43"/>
      <c r="J696" s="44"/>
    </row>
    <row r="697" spans="1:10" s="23" customFormat="1" x14ac:dyDescent="0.45">
      <c r="A697" s="45" t="s">
        <v>2171</v>
      </c>
      <c r="B697" s="63"/>
      <c r="C697" s="4"/>
      <c r="D697" s="2"/>
      <c r="E697" s="2"/>
      <c r="F697" s="4"/>
      <c r="G697" s="2"/>
      <c r="H697" s="2"/>
      <c r="I697" s="6"/>
      <c r="J697" s="3"/>
    </row>
    <row r="698" spans="1:10" s="23" customFormat="1" x14ac:dyDescent="0.45">
      <c r="A698" s="47" t="s">
        <v>2047</v>
      </c>
      <c r="B698" s="64" t="s">
        <v>1595</v>
      </c>
      <c r="C698" s="13">
        <v>47.96</v>
      </c>
      <c r="D698" s="14">
        <v>2182</v>
      </c>
      <c r="E698" s="14">
        <v>104648.72</v>
      </c>
      <c r="F698" s="13">
        <v>47.96</v>
      </c>
      <c r="G698" s="14">
        <v>3025</v>
      </c>
      <c r="H698" s="14">
        <v>145079</v>
      </c>
      <c r="I698" s="1">
        <v>0</v>
      </c>
      <c r="J698" s="9">
        <v>40430.28</v>
      </c>
    </row>
    <row r="699" spans="1:10" s="23" customFormat="1" x14ac:dyDescent="0.45">
      <c r="A699" s="47" t="s">
        <v>1437</v>
      </c>
      <c r="B699" s="64" t="s">
        <v>1595</v>
      </c>
      <c r="C699" s="13">
        <v>0</v>
      </c>
      <c r="D699" s="14">
        <v>0</v>
      </c>
      <c r="E699" s="14">
        <v>0</v>
      </c>
      <c r="F699" s="13">
        <v>0</v>
      </c>
      <c r="G699" s="14">
        <v>0</v>
      </c>
      <c r="H699" s="14">
        <v>0</v>
      </c>
      <c r="I699" s="1">
        <v>0</v>
      </c>
      <c r="J699" s="9">
        <v>0</v>
      </c>
    </row>
    <row r="700" spans="1:10" s="23" customFormat="1" x14ac:dyDescent="0.45">
      <c r="A700" s="69" t="s">
        <v>2231</v>
      </c>
      <c r="B700" s="65"/>
      <c r="C700" s="49">
        <f>SUM($C$698:$C$699)</f>
        <v>47.96</v>
      </c>
      <c r="D700" s="50">
        <f>SUM($D$698:$D$699)</f>
        <v>2182</v>
      </c>
      <c r="E700" s="50">
        <f>SUM($E$698:$E$699)</f>
        <v>104648.72</v>
      </c>
      <c r="F700" s="49">
        <f>SUM($F$698:$F$699)</f>
        <v>47.96</v>
      </c>
      <c r="G700" s="50">
        <f>SUM($G$698:$G$699)</f>
        <v>3025</v>
      </c>
      <c r="H700" s="50">
        <f>SUM($H$698:$H$699)</f>
        <v>145079</v>
      </c>
      <c r="I700" s="51">
        <f>SUM($I$698:$I$699)</f>
        <v>0</v>
      </c>
      <c r="J700" s="52">
        <f>SUM($J$698:$J$699)</f>
        <v>40430.28</v>
      </c>
    </row>
    <row r="701" spans="1:10" s="23" customFormat="1" ht="14.65" thickBot="1" x14ac:dyDescent="0.5">
      <c r="A701" s="53" t="s">
        <v>1866</v>
      </c>
      <c r="B701" s="66"/>
      <c r="C701" s="55">
        <f>$C$700</f>
        <v>47.96</v>
      </c>
      <c r="D701" s="56">
        <f>$D$700</f>
        <v>2182</v>
      </c>
      <c r="E701" s="56">
        <f>$E$700</f>
        <v>104648.72</v>
      </c>
      <c r="F701" s="55">
        <f>$F$700</f>
        <v>47.96</v>
      </c>
      <c r="G701" s="56">
        <f>$G$700</f>
        <v>3025</v>
      </c>
      <c r="H701" s="56">
        <f>$H$700</f>
        <v>145079</v>
      </c>
      <c r="I701" s="57">
        <f>$I$700</f>
        <v>0</v>
      </c>
      <c r="J701" s="58">
        <f>$J$700</f>
        <v>40430.28</v>
      </c>
    </row>
    <row r="702" spans="1:10" s="23" customFormat="1" ht="14.65" thickTop="1" x14ac:dyDescent="0.45">
      <c r="A702" s="98"/>
      <c r="B702" s="99"/>
      <c r="C702" s="100"/>
      <c r="D702" s="101"/>
      <c r="E702" s="101"/>
      <c r="F702" s="100"/>
      <c r="G702" s="101"/>
      <c r="H702" s="101"/>
      <c r="I702" s="102"/>
      <c r="J702" s="103"/>
    </row>
    <row r="703" spans="1:10" s="23" customFormat="1" x14ac:dyDescent="0.45">
      <c r="A703" s="40" t="s">
        <v>2295</v>
      </c>
      <c r="B703" s="62"/>
      <c r="C703" s="41"/>
      <c r="D703" s="42"/>
      <c r="E703" s="42"/>
      <c r="F703" s="41"/>
      <c r="G703" s="42"/>
      <c r="H703" s="42"/>
      <c r="I703" s="43"/>
      <c r="J703" s="44"/>
    </row>
    <row r="704" spans="1:10" s="23" customFormat="1" x14ac:dyDescent="0.45">
      <c r="A704" s="45" t="s">
        <v>962</v>
      </c>
      <c r="B704" s="63"/>
      <c r="C704" s="4"/>
      <c r="D704" s="2"/>
      <c r="E704" s="2"/>
      <c r="F704" s="4"/>
      <c r="G704" s="2"/>
      <c r="H704" s="2"/>
      <c r="I704" s="6"/>
      <c r="J704" s="3"/>
    </row>
    <row r="705" spans="1:10" s="23" customFormat="1" x14ac:dyDescent="0.45">
      <c r="A705" s="47" t="s">
        <v>1817</v>
      </c>
      <c r="B705" s="64" t="s">
        <v>1595</v>
      </c>
      <c r="C705" s="13">
        <v>0</v>
      </c>
      <c r="D705" s="14">
        <v>0</v>
      </c>
      <c r="E705" s="14">
        <v>0</v>
      </c>
      <c r="F705" s="13">
        <v>0</v>
      </c>
      <c r="G705" s="14">
        <v>0</v>
      </c>
      <c r="H705" s="14">
        <v>0</v>
      </c>
      <c r="I705" s="1">
        <v>0</v>
      </c>
      <c r="J705" s="9">
        <v>0</v>
      </c>
    </row>
    <row r="706" spans="1:10" s="23" customFormat="1" x14ac:dyDescent="0.45">
      <c r="A706" s="47" t="s">
        <v>1019</v>
      </c>
      <c r="B706" s="64" t="s">
        <v>1595</v>
      </c>
      <c r="C706" s="13">
        <v>0</v>
      </c>
      <c r="D706" s="14">
        <v>0</v>
      </c>
      <c r="E706" s="14">
        <v>0</v>
      </c>
      <c r="F706" s="13">
        <v>0</v>
      </c>
      <c r="G706" s="14">
        <v>0</v>
      </c>
      <c r="H706" s="14">
        <v>0</v>
      </c>
      <c r="I706" s="1">
        <v>0</v>
      </c>
      <c r="J706" s="9">
        <v>0</v>
      </c>
    </row>
    <row r="707" spans="1:10" s="23" customFormat="1" x14ac:dyDescent="0.45">
      <c r="A707" s="47" t="s">
        <v>780</v>
      </c>
      <c r="B707" s="64" t="s">
        <v>1595</v>
      </c>
      <c r="C707" s="13">
        <v>62.89</v>
      </c>
      <c r="D707" s="14">
        <v>0</v>
      </c>
      <c r="E707" s="14">
        <v>0</v>
      </c>
      <c r="F707" s="13">
        <v>64.459999999999994</v>
      </c>
      <c r="G707" s="14">
        <v>0</v>
      </c>
      <c r="H707" s="14">
        <v>0</v>
      </c>
      <c r="I707" s="1">
        <v>1.57</v>
      </c>
      <c r="J707" s="9">
        <v>0</v>
      </c>
    </row>
    <row r="708" spans="1:10" s="23" customFormat="1" x14ac:dyDescent="0.45">
      <c r="A708" s="47" t="s">
        <v>2118</v>
      </c>
      <c r="B708" s="64" t="s">
        <v>1595</v>
      </c>
      <c r="C708" s="13">
        <v>81.73</v>
      </c>
      <c r="D708" s="14">
        <v>0</v>
      </c>
      <c r="E708" s="14">
        <v>0</v>
      </c>
      <c r="F708" s="13">
        <v>83.77</v>
      </c>
      <c r="G708" s="14">
        <v>0</v>
      </c>
      <c r="H708" s="14">
        <v>0</v>
      </c>
      <c r="I708" s="1">
        <v>2.04</v>
      </c>
      <c r="J708" s="9">
        <v>0</v>
      </c>
    </row>
    <row r="709" spans="1:10" s="23" customFormat="1" x14ac:dyDescent="0.45">
      <c r="A709" s="47" t="s">
        <v>56</v>
      </c>
      <c r="B709" s="64" t="s">
        <v>1595</v>
      </c>
      <c r="C709" s="13">
        <v>100.57</v>
      </c>
      <c r="D709" s="14">
        <v>0</v>
      </c>
      <c r="E709" s="14">
        <v>0</v>
      </c>
      <c r="F709" s="13">
        <v>103.08</v>
      </c>
      <c r="G709" s="14">
        <v>0</v>
      </c>
      <c r="H709" s="14">
        <v>0</v>
      </c>
      <c r="I709" s="1">
        <v>2.5099999999999998</v>
      </c>
      <c r="J709" s="9">
        <v>0</v>
      </c>
    </row>
    <row r="710" spans="1:10" s="23" customFormat="1" x14ac:dyDescent="0.45">
      <c r="A710" s="47" t="s">
        <v>1570</v>
      </c>
      <c r="B710" s="64" t="s">
        <v>1595</v>
      </c>
      <c r="C710" s="13">
        <v>119.44</v>
      </c>
      <c r="D710" s="14">
        <v>0</v>
      </c>
      <c r="E710" s="14">
        <v>0</v>
      </c>
      <c r="F710" s="13">
        <v>122.42</v>
      </c>
      <c r="G710" s="14">
        <v>0</v>
      </c>
      <c r="H710" s="14">
        <v>0</v>
      </c>
      <c r="I710" s="1">
        <v>2.98</v>
      </c>
      <c r="J710" s="9">
        <v>0</v>
      </c>
    </row>
    <row r="711" spans="1:10" s="23" customFormat="1" x14ac:dyDescent="0.45">
      <c r="A711" s="47" t="s">
        <v>2056</v>
      </c>
      <c r="B711" s="64" t="s">
        <v>1595</v>
      </c>
      <c r="C711" s="13">
        <v>1037674</v>
      </c>
      <c r="D711" s="14">
        <v>1</v>
      </c>
      <c r="E711" s="14">
        <v>943340</v>
      </c>
      <c r="F711" s="13">
        <v>1258490.2</v>
      </c>
      <c r="G711" s="14">
        <v>1</v>
      </c>
      <c r="H711" s="14">
        <v>1144082</v>
      </c>
      <c r="I711" s="1">
        <v>220816.2</v>
      </c>
      <c r="J711" s="9">
        <v>200742</v>
      </c>
    </row>
    <row r="712" spans="1:10" s="23" customFormat="1" x14ac:dyDescent="0.45">
      <c r="A712" s="69" t="s">
        <v>1330</v>
      </c>
      <c r="B712" s="65"/>
      <c r="C712" s="49">
        <f>SUM($C$705:$C$711)</f>
        <v>1038038.63</v>
      </c>
      <c r="D712" s="50">
        <f>SUM($D$705:$D$711)</f>
        <v>1</v>
      </c>
      <c r="E712" s="50">
        <f>SUM($E$705:$E$711)</f>
        <v>943340</v>
      </c>
      <c r="F712" s="49">
        <f>SUM($F$705:$F$711)</f>
        <v>1258863.93</v>
      </c>
      <c r="G712" s="50">
        <f>SUM($G$705:$G$711)</f>
        <v>1</v>
      </c>
      <c r="H712" s="50">
        <f>SUM($H$705:$H$711)</f>
        <v>1144082</v>
      </c>
      <c r="I712" s="51">
        <f>SUM($I$705:$I$711)</f>
        <v>220825.30000000002</v>
      </c>
      <c r="J712" s="52">
        <f>SUM($J$705:$J$711)</f>
        <v>200742</v>
      </c>
    </row>
    <row r="713" spans="1:10" s="23" customFormat="1" x14ac:dyDescent="0.45">
      <c r="A713" s="47"/>
      <c r="B713" s="67"/>
      <c r="C713" s="13"/>
      <c r="D713" s="7"/>
      <c r="E713" s="7"/>
      <c r="F713" s="13"/>
      <c r="G713" s="7"/>
      <c r="H713" s="7"/>
      <c r="I713" s="1"/>
      <c r="J713" s="9"/>
    </row>
    <row r="714" spans="1:10" s="23" customFormat="1" x14ac:dyDescent="0.45">
      <c r="A714" s="45" t="s">
        <v>494</v>
      </c>
      <c r="B714" s="63"/>
      <c r="C714" s="4"/>
      <c r="D714" s="2"/>
      <c r="E714" s="2"/>
      <c r="F714" s="4"/>
      <c r="G714" s="2"/>
      <c r="H714" s="2"/>
      <c r="I714" s="6"/>
      <c r="J714" s="3"/>
    </row>
    <row r="715" spans="1:10" s="23" customFormat="1" x14ac:dyDescent="0.45">
      <c r="A715" s="47" t="s">
        <v>1198</v>
      </c>
      <c r="B715" s="64" t="s">
        <v>1595</v>
      </c>
      <c r="C715" s="13">
        <v>0</v>
      </c>
      <c r="D715" s="14">
        <v>0</v>
      </c>
      <c r="E715" s="14">
        <v>0</v>
      </c>
      <c r="F715" s="13">
        <v>0</v>
      </c>
      <c r="G715" s="14">
        <v>0</v>
      </c>
      <c r="H715" s="14">
        <v>0</v>
      </c>
      <c r="I715" s="1">
        <v>0</v>
      </c>
      <c r="J715" s="9">
        <v>0</v>
      </c>
    </row>
    <row r="716" spans="1:10" s="23" customFormat="1" x14ac:dyDescent="0.45">
      <c r="A716" s="47" t="s">
        <v>795</v>
      </c>
      <c r="B716" s="64" t="s">
        <v>1595</v>
      </c>
      <c r="C716" s="13">
        <v>0</v>
      </c>
      <c r="D716" s="14">
        <v>0</v>
      </c>
      <c r="E716" s="14">
        <v>0</v>
      </c>
      <c r="F716" s="13">
        <v>0</v>
      </c>
      <c r="G716" s="14">
        <v>0</v>
      </c>
      <c r="H716" s="14">
        <v>0</v>
      </c>
      <c r="I716" s="1">
        <v>0</v>
      </c>
      <c r="J716" s="9">
        <v>0</v>
      </c>
    </row>
    <row r="717" spans="1:10" s="23" customFormat="1" x14ac:dyDescent="0.45">
      <c r="A717" s="47" t="s">
        <v>1361</v>
      </c>
      <c r="B717" s="64" t="s">
        <v>1595</v>
      </c>
      <c r="C717" s="13">
        <v>0</v>
      </c>
      <c r="D717" s="14">
        <v>0</v>
      </c>
      <c r="E717" s="14">
        <v>0</v>
      </c>
      <c r="F717" s="13">
        <v>0</v>
      </c>
      <c r="G717" s="14">
        <v>0</v>
      </c>
      <c r="H717" s="14">
        <v>0</v>
      </c>
      <c r="I717" s="1">
        <v>0</v>
      </c>
      <c r="J717" s="9">
        <v>0</v>
      </c>
    </row>
    <row r="718" spans="1:10" s="23" customFormat="1" x14ac:dyDescent="0.45">
      <c r="A718" s="47" t="s">
        <v>554</v>
      </c>
      <c r="B718" s="64" t="s">
        <v>1595</v>
      </c>
      <c r="C718" s="13">
        <v>0</v>
      </c>
      <c r="D718" s="14">
        <v>0</v>
      </c>
      <c r="E718" s="14">
        <v>0</v>
      </c>
      <c r="F718" s="13">
        <v>0</v>
      </c>
      <c r="G718" s="14">
        <v>0</v>
      </c>
      <c r="H718" s="14">
        <v>0</v>
      </c>
      <c r="I718" s="1">
        <v>0</v>
      </c>
      <c r="J718" s="9">
        <v>0</v>
      </c>
    </row>
    <row r="719" spans="1:10" s="23" customFormat="1" x14ac:dyDescent="0.45">
      <c r="A719" s="69" t="s">
        <v>1016</v>
      </c>
      <c r="B719" s="65"/>
      <c r="C719" s="49">
        <f>SUM($C$715:$C$718)</f>
        <v>0</v>
      </c>
      <c r="D719" s="50">
        <f>SUM($D$715:$D$718)</f>
        <v>0</v>
      </c>
      <c r="E719" s="50">
        <f>SUM($E$715:$E$718)</f>
        <v>0</v>
      </c>
      <c r="F719" s="49">
        <f>SUM($F$715:$F$718)</f>
        <v>0</v>
      </c>
      <c r="G719" s="50">
        <f>SUM($G$715:$G$718)</f>
        <v>0</v>
      </c>
      <c r="H719" s="50">
        <f>SUM($H$715:$H$718)</f>
        <v>0</v>
      </c>
      <c r="I719" s="51">
        <f>SUM($I$715:$I$718)</f>
        <v>0</v>
      </c>
      <c r="J719" s="52">
        <f>SUM($J$715:$J$718)</f>
        <v>0</v>
      </c>
    </row>
    <row r="720" spans="1:10" s="23" customFormat="1" ht="14.65" thickBot="1" x14ac:dyDescent="0.5">
      <c r="A720" s="53" t="s">
        <v>902</v>
      </c>
      <c r="B720" s="66"/>
      <c r="C720" s="55">
        <f>$C$712+$C$719</f>
        <v>1038038.63</v>
      </c>
      <c r="D720" s="56">
        <f>$D$712+$D$719</f>
        <v>1</v>
      </c>
      <c r="E720" s="56">
        <f>$E$712+$E$719</f>
        <v>943340</v>
      </c>
      <c r="F720" s="55">
        <f>$F$712+$F$719</f>
        <v>1258863.93</v>
      </c>
      <c r="G720" s="56">
        <f>$G$712+$G$719</f>
        <v>1</v>
      </c>
      <c r="H720" s="56">
        <f>$H$712+$H$719</f>
        <v>1144082</v>
      </c>
      <c r="I720" s="57">
        <f>$I$712+$I$719</f>
        <v>220825.30000000002</v>
      </c>
      <c r="J720" s="58">
        <f>$J$712+$J$719</f>
        <v>200742</v>
      </c>
    </row>
    <row r="721" spans="1:10" s="23" customFormat="1" ht="14.65" thickTop="1" x14ac:dyDescent="0.45">
      <c r="A721" s="47"/>
      <c r="B721" s="67"/>
      <c r="C721" s="13"/>
      <c r="D721" s="7"/>
      <c r="E721" s="7"/>
      <c r="F721" s="13"/>
      <c r="G721" s="7"/>
      <c r="H721" s="7"/>
      <c r="I721" s="1"/>
      <c r="J721" s="9"/>
    </row>
    <row r="722" spans="1:10" s="23" customFormat="1" x14ac:dyDescent="0.45">
      <c r="A722" s="40" t="s">
        <v>162</v>
      </c>
      <c r="B722" s="62"/>
      <c r="C722" s="41"/>
      <c r="D722" s="42"/>
      <c r="E722" s="42"/>
      <c r="F722" s="41"/>
      <c r="G722" s="42"/>
      <c r="H722" s="42"/>
      <c r="I722" s="43"/>
      <c r="J722" s="44"/>
    </row>
    <row r="723" spans="1:10" s="23" customFormat="1" x14ac:dyDescent="0.45">
      <c r="A723" s="45" t="s">
        <v>1778</v>
      </c>
      <c r="B723" s="63"/>
      <c r="C723" s="4"/>
      <c r="D723" s="2"/>
      <c r="E723" s="2"/>
      <c r="F723" s="4"/>
      <c r="G723" s="2"/>
      <c r="H723" s="2"/>
      <c r="I723" s="6"/>
      <c r="J723" s="3"/>
    </row>
    <row r="724" spans="1:10" s="23" customFormat="1" x14ac:dyDescent="0.45">
      <c r="A724" s="47" t="s">
        <v>1655</v>
      </c>
      <c r="B724" s="64" t="s">
        <v>1595</v>
      </c>
      <c r="C724" s="13">
        <v>16720</v>
      </c>
      <c r="D724" s="14">
        <v>1</v>
      </c>
      <c r="E724" s="14">
        <v>15200</v>
      </c>
      <c r="F724" s="13">
        <v>17054</v>
      </c>
      <c r="G724" s="14">
        <v>1</v>
      </c>
      <c r="H724" s="14">
        <v>15503.64</v>
      </c>
      <c r="I724" s="1">
        <v>334</v>
      </c>
      <c r="J724" s="9">
        <v>303.64</v>
      </c>
    </row>
    <row r="725" spans="1:10" s="23" customFormat="1" x14ac:dyDescent="0.45">
      <c r="A725" s="47" t="s">
        <v>2244</v>
      </c>
      <c r="B725" s="64" t="s">
        <v>1595</v>
      </c>
      <c r="C725" s="13">
        <v>36.5</v>
      </c>
      <c r="D725" s="14">
        <v>0</v>
      </c>
      <c r="E725" s="14">
        <v>0</v>
      </c>
      <c r="F725" s="13">
        <v>37.5</v>
      </c>
      <c r="G725" s="14">
        <v>0</v>
      </c>
      <c r="H725" s="14">
        <v>0</v>
      </c>
      <c r="I725" s="1">
        <v>1</v>
      </c>
      <c r="J725" s="9">
        <v>0</v>
      </c>
    </row>
    <row r="726" spans="1:10" s="23" customFormat="1" x14ac:dyDescent="0.45">
      <c r="A726" s="69" t="s">
        <v>1516</v>
      </c>
      <c r="B726" s="65"/>
      <c r="C726" s="49">
        <f>SUM($C$724:$C$725)</f>
        <v>16756.5</v>
      </c>
      <c r="D726" s="50">
        <f>SUM($D$724:$D$725)</f>
        <v>1</v>
      </c>
      <c r="E726" s="50">
        <f>SUM($E$724:$E$725)</f>
        <v>15200</v>
      </c>
      <c r="F726" s="49">
        <f>SUM($F$724:$F$725)</f>
        <v>17091.5</v>
      </c>
      <c r="G726" s="50">
        <f>SUM($G$724:$G$725)</f>
        <v>1</v>
      </c>
      <c r="H726" s="50">
        <f>SUM($H$724:$H$725)</f>
        <v>15503.64</v>
      </c>
      <c r="I726" s="51">
        <f>SUM($I$724:$I$725)</f>
        <v>335</v>
      </c>
      <c r="J726" s="52">
        <f>SUM($J$724:$J$725)</f>
        <v>303.64</v>
      </c>
    </row>
    <row r="727" spans="1:10" s="23" customFormat="1" x14ac:dyDescent="0.45">
      <c r="A727" s="47"/>
      <c r="B727" s="67"/>
      <c r="C727" s="13"/>
      <c r="D727" s="7"/>
      <c r="E727" s="7"/>
      <c r="F727" s="13"/>
      <c r="G727" s="7"/>
      <c r="H727" s="7"/>
      <c r="I727" s="1"/>
      <c r="J727" s="9"/>
    </row>
    <row r="728" spans="1:10" s="23" customFormat="1" x14ac:dyDescent="0.45">
      <c r="A728" s="45" t="s">
        <v>1933</v>
      </c>
      <c r="B728" s="63"/>
      <c r="C728" s="4"/>
      <c r="D728" s="2"/>
      <c r="E728" s="2"/>
      <c r="F728" s="4"/>
      <c r="G728" s="2"/>
      <c r="H728" s="2"/>
      <c r="I728" s="6"/>
      <c r="J728" s="3"/>
    </row>
    <row r="729" spans="1:10" s="23" customFormat="1" x14ac:dyDescent="0.45">
      <c r="A729" s="47" t="s">
        <v>2173</v>
      </c>
      <c r="B729" s="64" t="s">
        <v>1595</v>
      </c>
      <c r="C729" s="13">
        <v>36.5</v>
      </c>
      <c r="D729" s="14">
        <v>0</v>
      </c>
      <c r="E729" s="14">
        <v>0</v>
      </c>
      <c r="F729" s="13">
        <v>0</v>
      </c>
      <c r="G729" s="14">
        <v>0</v>
      </c>
      <c r="H729" s="14">
        <v>0</v>
      </c>
      <c r="I729" s="1">
        <v>-36.5</v>
      </c>
      <c r="J729" s="9">
        <v>0</v>
      </c>
    </row>
    <row r="730" spans="1:10" s="23" customFormat="1" x14ac:dyDescent="0.45">
      <c r="A730" s="47" t="s">
        <v>1669</v>
      </c>
      <c r="B730" s="64" t="s">
        <v>1595</v>
      </c>
      <c r="C730" s="13">
        <v>22.5</v>
      </c>
      <c r="D730" s="14">
        <v>0</v>
      </c>
      <c r="E730" s="14">
        <v>0</v>
      </c>
      <c r="F730" s="13">
        <v>0</v>
      </c>
      <c r="G730" s="14">
        <v>0</v>
      </c>
      <c r="H730" s="14">
        <v>0</v>
      </c>
      <c r="I730" s="1">
        <v>-22.5</v>
      </c>
      <c r="J730" s="9">
        <v>0</v>
      </c>
    </row>
    <row r="731" spans="1:10" s="23" customFormat="1" x14ac:dyDescent="0.45">
      <c r="A731" s="47" t="s">
        <v>321</v>
      </c>
      <c r="B731" s="64" t="s">
        <v>1595</v>
      </c>
      <c r="C731" s="13">
        <v>26.5</v>
      </c>
      <c r="D731" s="14">
        <v>0</v>
      </c>
      <c r="E731" s="14">
        <v>0</v>
      </c>
      <c r="F731" s="13">
        <v>0</v>
      </c>
      <c r="G731" s="14">
        <v>0</v>
      </c>
      <c r="H731" s="14">
        <v>0</v>
      </c>
      <c r="I731" s="1">
        <v>-26.5</v>
      </c>
      <c r="J731" s="9">
        <v>0</v>
      </c>
    </row>
    <row r="732" spans="1:10" s="23" customFormat="1" x14ac:dyDescent="0.45">
      <c r="A732" s="47" t="s">
        <v>2249</v>
      </c>
      <c r="B732" s="64" t="s">
        <v>1595</v>
      </c>
      <c r="C732" s="13">
        <v>22.5</v>
      </c>
      <c r="D732" s="14">
        <v>0</v>
      </c>
      <c r="E732" s="14">
        <v>0</v>
      </c>
      <c r="F732" s="13">
        <v>0</v>
      </c>
      <c r="G732" s="14">
        <v>0</v>
      </c>
      <c r="H732" s="14">
        <v>0</v>
      </c>
      <c r="I732" s="1">
        <v>-22.5</v>
      </c>
      <c r="J732" s="9">
        <v>0</v>
      </c>
    </row>
    <row r="733" spans="1:10" s="23" customFormat="1" x14ac:dyDescent="0.45">
      <c r="A733" s="47" t="s">
        <v>459</v>
      </c>
      <c r="B733" s="64" t="s">
        <v>1595</v>
      </c>
      <c r="C733" s="13">
        <v>63</v>
      </c>
      <c r="D733" s="14">
        <v>0</v>
      </c>
      <c r="E733" s="14">
        <v>0</v>
      </c>
      <c r="F733" s="13">
        <v>0</v>
      </c>
      <c r="G733" s="14">
        <v>0</v>
      </c>
      <c r="H733" s="14">
        <v>0</v>
      </c>
      <c r="I733" s="1">
        <v>-63</v>
      </c>
      <c r="J733" s="9">
        <v>0</v>
      </c>
    </row>
    <row r="734" spans="1:10" s="23" customFormat="1" x14ac:dyDescent="0.45">
      <c r="A734" s="47" t="s">
        <v>245</v>
      </c>
      <c r="B734" s="64" t="s">
        <v>1595</v>
      </c>
      <c r="C734" s="13">
        <v>36.5</v>
      </c>
      <c r="D734" s="14">
        <v>0</v>
      </c>
      <c r="E734" s="14">
        <v>0</v>
      </c>
      <c r="F734" s="13">
        <v>0</v>
      </c>
      <c r="G734" s="14">
        <v>0</v>
      </c>
      <c r="H734" s="14">
        <v>0</v>
      </c>
      <c r="I734" s="1">
        <v>-36.5</v>
      </c>
      <c r="J734" s="9">
        <v>0</v>
      </c>
    </row>
    <row r="735" spans="1:10" s="23" customFormat="1" x14ac:dyDescent="0.45">
      <c r="A735" s="47" t="s">
        <v>1871</v>
      </c>
      <c r="B735" s="64" t="s">
        <v>1595</v>
      </c>
      <c r="C735" s="13">
        <v>26.5</v>
      </c>
      <c r="D735" s="14">
        <v>0</v>
      </c>
      <c r="E735" s="14">
        <v>0</v>
      </c>
      <c r="F735" s="13">
        <v>0</v>
      </c>
      <c r="G735" s="14">
        <v>0</v>
      </c>
      <c r="H735" s="14">
        <v>0</v>
      </c>
      <c r="I735" s="1">
        <v>-26.5</v>
      </c>
      <c r="J735" s="9">
        <v>0</v>
      </c>
    </row>
    <row r="736" spans="1:10" s="23" customFormat="1" x14ac:dyDescent="0.45">
      <c r="A736" s="69" t="s">
        <v>1149</v>
      </c>
      <c r="B736" s="65"/>
      <c r="C736" s="49">
        <f>SUM($C$729:$C$735)</f>
        <v>234</v>
      </c>
      <c r="D736" s="50">
        <f>SUM($D$729:$D$735)</f>
        <v>0</v>
      </c>
      <c r="E736" s="50">
        <f>SUM($E$729:$E$735)</f>
        <v>0</v>
      </c>
      <c r="F736" s="49">
        <f>SUM($F$729:$F$735)</f>
        <v>0</v>
      </c>
      <c r="G736" s="50">
        <f>SUM($G$729:$G$735)</f>
        <v>0</v>
      </c>
      <c r="H736" s="50">
        <f>SUM($H$729:$H$735)</f>
        <v>0</v>
      </c>
      <c r="I736" s="51">
        <f>SUM($I$729:$I$735)</f>
        <v>-234</v>
      </c>
      <c r="J736" s="52">
        <f>SUM($J$729:$J$735)</f>
        <v>0</v>
      </c>
    </row>
    <row r="737" spans="1:10" s="23" customFormat="1" x14ac:dyDescent="0.45">
      <c r="A737" s="47"/>
      <c r="B737" s="67"/>
      <c r="C737" s="13"/>
      <c r="D737" s="7"/>
      <c r="E737" s="7"/>
      <c r="F737" s="13"/>
      <c r="G737" s="7"/>
      <c r="H737" s="7"/>
      <c r="I737" s="1"/>
      <c r="J737" s="9"/>
    </row>
    <row r="738" spans="1:10" s="23" customFormat="1" x14ac:dyDescent="0.45">
      <c r="A738" s="45" t="s">
        <v>1860</v>
      </c>
      <c r="B738" s="63"/>
      <c r="C738" s="4"/>
      <c r="D738" s="2"/>
      <c r="E738" s="2"/>
      <c r="F738" s="4"/>
      <c r="G738" s="2"/>
      <c r="H738" s="2"/>
      <c r="I738" s="6"/>
      <c r="J738" s="3"/>
    </row>
    <row r="739" spans="1:10" s="23" customFormat="1" x14ac:dyDescent="0.45">
      <c r="A739" s="47" t="s">
        <v>1564</v>
      </c>
      <c r="B739" s="64" t="s">
        <v>1595</v>
      </c>
      <c r="C739" s="13">
        <v>39050</v>
      </c>
      <c r="D739" s="14">
        <v>1</v>
      </c>
      <c r="E739" s="14">
        <v>35500</v>
      </c>
      <c r="F739" s="13">
        <v>50765</v>
      </c>
      <c r="G739" s="14">
        <v>1</v>
      </c>
      <c r="H739" s="14">
        <v>46150</v>
      </c>
      <c r="I739" s="1">
        <v>11715</v>
      </c>
      <c r="J739" s="9">
        <v>10650</v>
      </c>
    </row>
    <row r="740" spans="1:10" s="23" customFormat="1" x14ac:dyDescent="0.45">
      <c r="A740" s="47" t="s">
        <v>1417</v>
      </c>
      <c r="B740" s="64" t="s">
        <v>1595</v>
      </c>
      <c r="C740" s="13">
        <v>50</v>
      </c>
      <c r="D740" s="14">
        <v>0</v>
      </c>
      <c r="E740" s="14">
        <v>0</v>
      </c>
      <c r="F740" s="13">
        <v>51</v>
      </c>
      <c r="G740" s="14">
        <v>0</v>
      </c>
      <c r="H740" s="14">
        <v>0</v>
      </c>
      <c r="I740" s="1">
        <v>1</v>
      </c>
      <c r="J740" s="9">
        <v>0</v>
      </c>
    </row>
    <row r="741" spans="1:10" s="23" customFormat="1" x14ac:dyDescent="0.45">
      <c r="A741" s="47" t="s">
        <v>1622</v>
      </c>
      <c r="B741" s="64" t="s">
        <v>1595</v>
      </c>
      <c r="C741" s="13">
        <v>69.5</v>
      </c>
      <c r="D741" s="14">
        <v>0</v>
      </c>
      <c r="E741" s="14">
        <v>0</v>
      </c>
      <c r="F741" s="13">
        <v>71</v>
      </c>
      <c r="G741" s="14">
        <v>0</v>
      </c>
      <c r="H741" s="14">
        <v>0</v>
      </c>
      <c r="I741" s="1">
        <v>1.5</v>
      </c>
      <c r="J741" s="9">
        <v>0</v>
      </c>
    </row>
    <row r="742" spans="1:10" s="23" customFormat="1" x14ac:dyDescent="0.45">
      <c r="A742" s="47" t="s">
        <v>2286</v>
      </c>
      <c r="B742" s="64" t="s">
        <v>1595</v>
      </c>
      <c r="C742" s="13">
        <v>61</v>
      </c>
      <c r="D742" s="14">
        <v>0</v>
      </c>
      <c r="E742" s="14">
        <v>0</v>
      </c>
      <c r="F742" s="13">
        <v>62.5</v>
      </c>
      <c r="G742" s="14">
        <v>0</v>
      </c>
      <c r="H742" s="14">
        <v>0</v>
      </c>
      <c r="I742" s="1">
        <v>1.5</v>
      </c>
      <c r="J742" s="9">
        <v>0</v>
      </c>
    </row>
    <row r="743" spans="1:10" s="23" customFormat="1" x14ac:dyDescent="0.45">
      <c r="A743" s="47" t="s">
        <v>1394</v>
      </c>
      <c r="B743" s="64" t="s">
        <v>1595</v>
      </c>
      <c r="C743" s="13">
        <v>99</v>
      </c>
      <c r="D743" s="14">
        <v>0</v>
      </c>
      <c r="E743" s="14">
        <v>0</v>
      </c>
      <c r="F743" s="13">
        <v>101</v>
      </c>
      <c r="G743" s="14">
        <v>0</v>
      </c>
      <c r="H743" s="14">
        <v>0</v>
      </c>
      <c r="I743" s="1">
        <v>2</v>
      </c>
      <c r="J743" s="9">
        <v>0</v>
      </c>
    </row>
    <row r="744" spans="1:10" s="23" customFormat="1" x14ac:dyDescent="0.45">
      <c r="A744" s="47" t="s">
        <v>707</v>
      </c>
      <c r="B744" s="64" t="s">
        <v>1595</v>
      </c>
      <c r="C744" s="13">
        <v>80.5</v>
      </c>
      <c r="D744" s="14">
        <v>0</v>
      </c>
      <c r="E744" s="14">
        <v>0</v>
      </c>
      <c r="F744" s="13">
        <v>82.5</v>
      </c>
      <c r="G744" s="14">
        <v>0</v>
      </c>
      <c r="H744" s="14">
        <v>0</v>
      </c>
      <c r="I744" s="1">
        <v>2</v>
      </c>
      <c r="J744" s="9">
        <v>0</v>
      </c>
    </row>
    <row r="745" spans="1:10" s="23" customFormat="1" x14ac:dyDescent="0.45">
      <c r="A745" s="47" t="s">
        <v>1941</v>
      </c>
      <c r="B745" s="64" t="s">
        <v>1595</v>
      </c>
      <c r="C745" s="13">
        <v>129</v>
      </c>
      <c r="D745" s="14">
        <v>0</v>
      </c>
      <c r="E745" s="14">
        <v>0</v>
      </c>
      <c r="F745" s="13">
        <v>132</v>
      </c>
      <c r="G745" s="14">
        <v>0</v>
      </c>
      <c r="H745" s="14">
        <v>0</v>
      </c>
      <c r="I745" s="1">
        <v>3</v>
      </c>
      <c r="J745" s="9">
        <v>0</v>
      </c>
    </row>
    <row r="746" spans="1:10" s="23" customFormat="1" x14ac:dyDescent="0.45">
      <c r="A746" s="69" t="s">
        <v>1080</v>
      </c>
      <c r="B746" s="65"/>
      <c r="C746" s="49">
        <f>SUM($C$739:$C$745)</f>
        <v>39539</v>
      </c>
      <c r="D746" s="50">
        <f>SUM($D$739:$D$745)</f>
        <v>1</v>
      </c>
      <c r="E746" s="50">
        <f>SUM($E$739:$E$745)</f>
        <v>35500</v>
      </c>
      <c r="F746" s="49">
        <f>SUM($F$739:$F$745)</f>
        <v>51265</v>
      </c>
      <c r="G746" s="50">
        <f>SUM($G$739:$G$745)</f>
        <v>1</v>
      </c>
      <c r="H746" s="50">
        <f>SUM($H$739:$H$745)</f>
        <v>46150</v>
      </c>
      <c r="I746" s="51">
        <f>SUM($I$739:$I$745)</f>
        <v>11726</v>
      </c>
      <c r="J746" s="52">
        <f>SUM($J$739:$J$745)</f>
        <v>10650</v>
      </c>
    </row>
    <row r="747" spans="1:10" s="23" customFormat="1" x14ac:dyDescent="0.45">
      <c r="A747" s="47"/>
      <c r="B747" s="67"/>
      <c r="C747" s="13"/>
      <c r="D747" s="7"/>
      <c r="E747" s="7"/>
      <c r="F747" s="13"/>
      <c r="G747" s="7"/>
      <c r="H747" s="7"/>
      <c r="I747" s="1"/>
      <c r="J747" s="9"/>
    </row>
    <row r="748" spans="1:10" s="23" customFormat="1" x14ac:dyDescent="0.45">
      <c r="A748" s="45" t="s">
        <v>1538</v>
      </c>
      <c r="B748" s="63"/>
      <c r="C748" s="4"/>
      <c r="D748" s="2"/>
      <c r="E748" s="2"/>
      <c r="F748" s="4"/>
      <c r="G748" s="2"/>
      <c r="H748" s="2"/>
      <c r="I748" s="6"/>
      <c r="J748" s="3"/>
    </row>
    <row r="749" spans="1:10" s="23" customFormat="1" x14ac:dyDescent="0.45">
      <c r="A749" s="47" t="s">
        <v>2188</v>
      </c>
      <c r="B749" s="64" t="s">
        <v>1595</v>
      </c>
      <c r="C749" s="13">
        <v>23430</v>
      </c>
      <c r="D749" s="14">
        <v>1</v>
      </c>
      <c r="E749" s="14">
        <v>21300</v>
      </c>
      <c r="F749" s="13">
        <v>23899</v>
      </c>
      <c r="G749" s="14">
        <v>1</v>
      </c>
      <c r="H749" s="14">
        <v>21726.36</v>
      </c>
      <c r="I749" s="1">
        <v>469</v>
      </c>
      <c r="J749" s="9">
        <v>426.36</v>
      </c>
    </row>
    <row r="750" spans="1:10" s="23" customFormat="1" x14ac:dyDescent="0.45">
      <c r="A750" s="47" t="s">
        <v>1237</v>
      </c>
      <c r="B750" s="64" t="s">
        <v>1595</v>
      </c>
      <c r="C750" s="13">
        <v>36.5</v>
      </c>
      <c r="D750" s="14">
        <v>0</v>
      </c>
      <c r="E750" s="14">
        <v>0</v>
      </c>
      <c r="F750" s="13">
        <v>37.5</v>
      </c>
      <c r="G750" s="14">
        <v>0</v>
      </c>
      <c r="H750" s="14">
        <v>0</v>
      </c>
      <c r="I750" s="1">
        <v>1</v>
      </c>
      <c r="J750" s="9">
        <v>0</v>
      </c>
    </row>
    <row r="751" spans="1:10" s="23" customFormat="1" x14ac:dyDescent="0.45">
      <c r="A751" s="47" t="s">
        <v>1033</v>
      </c>
      <c r="B751" s="64" t="s">
        <v>1595</v>
      </c>
      <c r="C751" s="13">
        <v>123</v>
      </c>
      <c r="D751" s="14">
        <v>0</v>
      </c>
      <c r="E751" s="14">
        <v>0</v>
      </c>
      <c r="F751" s="13">
        <v>125.5</v>
      </c>
      <c r="G751" s="14">
        <v>0</v>
      </c>
      <c r="H751" s="14">
        <v>0</v>
      </c>
      <c r="I751" s="1">
        <v>2.5</v>
      </c>
      <c r="J751" s="9">
        <v>0</v>
      </c>
    </row>
    <row r="752" spans="1:10" s="23" customFormat="1" x14ac:dyDescent="0.45">
      <c r="A752" s="47" t="s">
        <v>1034</v>
      </c>
      <c r="B752" s="64" t="s">
        <v>1595</v>
      </c>
      <c r="C752" s="13">
        <v>73</v>
      </c>
      <c r="D752" s="14">
        <v>0</v>
      </c>
      <c r="E752" s="14">
        <v>0</v>
      </c>
      <c r="F752" s="13">
        <v>74.5</v>
      </c>
      <c r="G752" s="14">
        <v>0</v>
      </c>
      <c r="H752" s="14">
        <v>0</v>
      </c>
      <c r="I752" s="1">
        <v>1.5</v>
      </c>
      <c r="J752" s="9">
        <v>0</v>
      </c>
    </row>
    <row r="753" spans="1:10" s="23" customFormat="1" x14ac:dyDescent="0.45">
      <c r="A753" s="47" t="s">
        <v>562</v>
      </c>
      <c r="B753" s="64" t="s">
        <v>1595</v>
      </c>
      <c r="C753" s="13">
        <v>132.5</v>
      </c>
      <c r="D753" s="14">
        <v>0</v>
      </c>
      <c r="E753" s="14">
        <v>0</v>
      </c>
      <c r="F753" s="13">
        <v>135.5</v>
      </c>
      <c r="G753" s="14">
        <v>0</v>
      </c>
      <c r="H753" s="14">
        <v>0</v>
      </c>
      <c r="I753" s="1">
        <v>3</v>
      </c>
      <c r="J753" s="9">
        <v>0</v>
      </c>
    </row>
    <row r="754" spans="1:10" s="23" customFormat="1" x14ac:dyDescent="0.45">
      <c r="A754" s="47" t="s">
        <v>743</v>
      </c>
      <c r="B754" s="64" t="s">
        <v>1595</v>
      </c>
      <c r="C754" s="13">
        <v>36.5</v>
      </c>
      <c r="D754" s="14">
        <v>0</v>
      </c>
      <c r="E754" s="14">
        <v>0</v>
      </c>
      <c r="F754" s="13">
        <v>37.5</v>
      </c>
      <c r="G754" s="14">
        <v>0</v>
      </c>
      <c r="H754" s="14">
        <v>0</v>
      </c>
      <c r="I754" s="1">
        <v>1</v>
      </c>
      <c r="J754" s="9">
        <v>0</v>
      </c>
    </row>
    <row r="755" spans="1:10" s="23" customFormat="1" x14ac:dyDescent="0.45">
      <c r="A755" s="47" t="s">
        <v>356</v>
      </c>
      <c r="B755" s="64" t="s">
        <v>1595</v>
      </c>
      <c r="C755" s="13">
        <v>73</v>
      </c>
      <c r="D755" s="14">
        <v>0</v>
      </c>
      <c r="E755" s="14">
        <v>0</v>
      </c>
      <c r="F755" s="13">
        <v>74.5</v>
      </c>
      <c r="G755" s="14">
        <v>0</v>
      </c>
      <c r="H755" s="14">
        <v>0</v>
      </c>
      <c r="I755" s="1">
        <v>1.5</v>
      </c>
      <c r="J755" s="9">
        <v>0</v>
      </c>
    </row>
    <row r="756" spans="1:10" s="23" customFormat="1" x14ac:dyDescent="0.45">
      <c r="A756" s="69" t="s">
        <v>1627</v>
      </c>
      <c r="B756" s="65"/>
      <c r="C756" s="49">
        <f>SUM($C$749:$C$755)</f>
        <v>23904.5</v>
      </c>
      <c r="D756" s="50">
        <f>SUM($D$749:$D$755)</f>
        <v>1</v>
      </c>
      <c r="E756" s="50">
        <f>SUM($E$749:$E$755)</f>
        <v>21300</v>
      </c>
      <c r="F756" s="49">
        <f>SUM($F$749:$F$755)</f>
        <v>24384</v>
      </c>
      <c r="G756" s="50">
        <f>SUM($G$749:$G$755)</f>
        <v>1</v>
      </c>
      <c r="H756" s="50">
        <f>SUM($H$749:$H$755)</f>
        <v>21726.36</v>
      </c>
      <c r="I756" s="51">
        <f>SUM($I$749:$I$755)</f>
        <v>479.5</v>
      </c>
      <c r="J756" s="52">
        <f>SUM($J$749:$J$755)</f>
        <v>426.36</v>
      </c>
    </row>
    <row r="757" spans="1:10" s="23" customFormat="1" x14ac:dyDescent="0.45">
      <c r="A757" s="47"/>
      <c r="B757" s="67"/>
      <c r="C757" s="13"/>
      <c r="D757" s="7"/>
      <c r="E757" s="7"/>
      <c r="F757" s="13"/>
      <c r="G757" s="7"/>
      <c r="H757" s="7"/>
      <c r="I757" s="1"/>
      <c r="J757" s="9"/>
    </row>
    <row r="758" spans="1:10" s="23" customFormat="1" x14ac:dyDescent="0.45">
      <c r="A758" s="45" t="s">
        <v>690</v>
      </c>
      <c r="B758" s="63"/>
      <c r="C758" s="4"/>
      <c r="D758" s="2"/>
      <c r="E758" s="2"/>
      <c r="F758" s="4"/>
      <c r="G758" s="2"/>
      <c r="H758" s="2"/>
      <c r="I758" s="6"/>
      <c r="J758" s="3"/>
    </row>
    <row r="759" spans="1:10" s="23" customFormat="1" x14ac:dyDescent="0.45">
      <c r="A759" s="47" t="s">
        <v>171</v>
      </c>
      <c r="B759" s="64" t="s">
        <v>1595</v>
      </c>
      <c r="C759" s="13">
        <v>8910</v>
      </c>
      <c r="D759" s="14">
        <v>1</v>
      </c>
      <c r="E759" s="14">
        <v>8100</v>
      </c>
      <c r="F759" s="13">
        <v>7463</v>
      </c>
      <c r="G759" s="14">
        <v>1</v>
      </c>
      <c r="H759" s="14">
        <v>6784.55</v>
      </c>
      <c r="I759" s="1">
        <v>-1447</v>
      </c>
      <c r="J759" s="9">
        <v>-1315.45</v>
      </c>
    </row>
    <row r="760" spans="1:10" s="23" customFormat="1" x14ac:dyDescent="0.45">
      <c r="A760" s="47" t="s">
        <v>677</v>
      </c>
      <c r="B760" s="64" t="s">
        <v>1595</v>
      </c>
      <c r="C760" s="13">
        <v>36.5</v>
      </c>
      <c r="D760" s="14">
        <v>0</v>
      </c>
      <c r="E760" s="14">
        <v>0</v>
      </c>
      <c r="F760" s="13">
        <v>37.5</v>
      </c>
      <c r="G760" s="14">
        <v>0</v>
      </c>
      <c r="H760" s="14">
        <v>0</v>
      </c>
      <c r="I760" s="1">
        <v>1</v>
      </c>
      <c r="J760" s="9">
        <v>0</v>
      </c>
    </row>
    <row r="761" spans="1:10" s="23" customFormat="1" x14ac:dyDescent="0.45">
      <c r="A761" s="69" t="s">
        <v>1185</v>
      </c>
      <c r="B761" s="65"/>
      <c r="C761" s="49">
        <f>SUM($C$759:$C$760)</f>
        <v>8946.5</v>
      </c>
      <c r="D761" s="50">
        <f>SUM($D$759:$D$760)</f>
        <v>1</v>
      </c>
      <c r="E761" s="50">
        <f>SUM($E$759:$E$760)</f>
        <v>8100</v>
      </c>
      <c r="F761" s="49">
        <f>SUM($F$759:$F$760)</f>
        <v>7500.5</v>
      </c>
      <c r="G761" s="50">
        <f>SUM($G$759:$G$760)</f>
        <v>1</v>
      </c>
      <c r="H761" s="50">
        <f>SUM($H$759:$H$760)</f>
        <v>6784.55</v>
      </c>
      <c r="I761" s="51">
        <f>SUM($I$759:$I$760)</f>
        <v>-1446</v>
      </c>
      <c r="J761" s="52">
        <f>SUM($J$759:$J$760)</f>
        <v>-1315.45</v>
      </c>
    </row>
    <row r="762" spans="1:10" s="23" customFormat="1" x14ac:dyDescent="0.45">
      <c r="A762" s="47"/>
      <c r="B762" s="67"/>
      <c r="C762" s="13"/>
      <c r="D762" s="7"/>
      <c r="E762" s="7"/>
      <c r="F762" s="13"/>
      <c r="G762" s="7"/>
      <c r="H762" s="7"/>
      <c r="I762" s="1"/>
      <c r="J762" s="9"/>
    </row>
    <row r="763" spans="1:10" s="23" customFormat="1" x14ac:dyDescent="0.45">
      <c r="A763" s="45" t="s">
        <v>1426</v>
      </c>
      <c r="B763" s="63"/>
      <c r="C763" s="4"/>
      <c r="D763" s="2"/>
      <c r="E763" s="2"/>
      <c r="F763" s="4"/>
      <c r="G763" s="2"/>
      <c r="H763" s="2"/>
      <c r="I763" s="6"/>
      <c r="J763" s="3"/>
    </row>
    <row r="764" spans="1:10" s="23" customFormat="1" x14ac:dyDescent="0.45">
      <c r="A764" s="47" t="s">
        <v>2016</v>
      </c>
      <c r="B764" s="64" t="s">
        <v>1595</v>
      </c>
      <c r="C764" s="13">
        <v>52470</v>
      </c>
      <c r="D764" s="14">
        <v>1</v>
      </c>
      <c r="E764" s="14">
        <v>47700</v>
      </c>
      <c r="F764" s="13">
        <v>62964</v>
      </c>
      <c r="G764" s="14">
        <v>1</v>
      </c>
      <c r="H764" s="14">
        <v>57240</v>
      </c>
      <c r="I764" s="1">
        <v>10494</v>
      </c>
      <c r="J764" s="9">
        <v>9540</v>
      </c>
    </row>
    <row r="765" spans="1:10" s="23" customFormat="1" x14ac:dyDescent="0.45">
      <c r="A765" s="47" t="s">
        <v>892</v>
      </c>
      <c r="B765" s="64" t="s">
        <v>1595</v>
      </c>
      <c r="C765" s="13">
        <v>54</v>
      </c>
      <c r="D765" s="14">
        <v>0</v>
      </c>
      <c r="E765" s="14">
        <v>0</v>
      </c>
      <c r="F765" s="13">
        <v>55.5</v>
      </c>
      <c r="G765" s="14">
        <v>0</v>
      </c>
      <c r="H765" s="14">
        <v>0</v>
      </c>
      <c r="I765" s="1">
        <v>1.5</v>
      </c>
      <c r="J765" s="9">
        <v>0</v>
      </c>
    </row>
    <row r="766" spans="1:10" s="23" customFormat="1" x14ac:dyDescent="0.45">
      <c r="A766" s="47" t="s">
        <v>1606</v>
      </c>
      <c r="B766" s="64" t="s">
        <v>1595</v>
      </c>
      <c r="C766" s="13">
        <v>71.5</v>
      </c>
      <c r="D766" s="14">
        <v>0</v>
      </c>
      <c r="E766" s="14">
        <v>0</v>
      </c>
      <c r="F766" s="13">
        <v>73</v>
      </c>
      <c r="G766" s="14">
        <v>0</v>
      </c>
      <c r="H766" s="14">
        <v>0</v>
      </c>
      <c r="I766" s="1">
        <v>1.5</v>
      </c>
      <c r="J766" s="9">
        <v>0</v>
      </c>
    </row>
    <row r="767" spans="1:10" s="23" customFormat="1" x14ac:dyDescent="0.45">
      <c r="A767" s="47" t="s">
        <v>1708</v>
      </c>
      <c r="B767" s="64" t="s">
        <v>1595</v>
      </c>
      <c r="C767" s="13">
        <v>96</v>
      </c>
      <c r="D767" s="14">
        <v>0</v>
      </c>
      <c r="E767" s="14">
        <v>0</v>
      </c>
      <c r="F767" s="13">
        <v>98</v>
      </c>
      <c r="G767" s="14">
        <v>0</v>
      </c>
      <c r="H767" s="14">
        <v>0</v>
      </c>
      <c r="I767" s="1">
        <v>2</v>
      </c>
      <c r="J767" s="9">
        <v>0</v>
      </c>
    </row>
    <row r="768" spans="1:10" s="23" customFormat="1" x14ac:dyDescent="0.45">
      <c r="A768" s="47" t="s">
        <v>521</v>
      </c>
      <c r="B768" s="64" t="s">
        <v>1595</v>
      </c>
      <c r="C768" s="13">
        <v>140</v>
      </c>
      <c r="D768" s="14">
        <v>0</v>
      </c>
      <c r="E768" s="14">
        <v>0</v>
      </c>
      <c r="F768" s="13">
        <v>143</v>
      </c>
      <c r="G768" s="14">
        <v>0</v>
      </c>
      <c r="H768" s="14">
        <v>0</v>
      </c>
      <c r="I768" s="1">
        <v>3</v>
      </c>
      <c r="J768" s="9">
        <v>0</v>
      </c>
    </row>
    <row r="769" spans="1:10" s="23" customFormat="1" x14ac:dyDescent="0.45">
      <c r="A769" s="47" t="s">
        <v>39</v>
      </c>
      <c r="B769" s="64" t="s">
        <v>1595</v>
      </c>
      <c r="C769" s="13">
        <v>140</v>
      </c>
      <c r="D769" s="14">
        <v>0</v>
      </c>
      <c r="E769" s="14">
        <v>0</v>
      </c>
      <c r="F769" s="13">
        <v>143</v>
      </c>
      <c r="G769" s="14">
        <v>0</v>
      </c>
      <c r="H769" s="14">
        <v>0</v>
      </c>
      <c r="I769" s="1">
        <v>3</v>
      </c>
      <c r="J769" s="9">
        <v>0</v>
      </c>
    </row>
    <row r="770" spans="1:10" s="23" customFormat="1" x14ac:dyDescent="0.45">
      <c r="A770" s="47" t="s">
        <v>2078</v>
      </c>
      <c r="B770" s="64" t="s">
        <v>1595</v>
      </c>
      <c r="C770" s="13">
        <v>183</v>
      </c>
      <c r="D770" s="14">
        <v>0</v>
      </c>
      <c r="E770" s="14">
        <v>0</v>
      </c>
      <c r="F770" s="13">
        <v>187</v>
      </c>
      <c r="G770" s="14">
        <v>0</v>
      </c>
      <c r="H770" s="14">
        <v>0</v>
      </c>
      <c r="I770" s="1">
        <v>4</v>
      </c>
      <c r="J770" s="9">
        <v>0</v>
      </c>
    </row>
    <row r="771" spans="1:10" s="23" customFormat="1" x14ac:dyDescent="0.45">
      <c r="A771" s="69" t="s">
        <v>2255</v>
      </c>
      <c r="B771" s="65"/>
      <c r="C771" s="49">
        <f>SUM($C$764:$C$770)</f>
        <v>53154.5</v>
      </c>
      <c r="D771" s="50">
        <f>SUM($D$764:$D$770)</f>
        <v>1</v>
      </c>
      <c r="E771" s="50">
        <f>SUM($E$764:$E$770)</f>
        <v>47700</v>
      </c>
      <c r="F771" s="49">
        <f>SUM($F$764:$F$770)</f>
        <v>63663.5</v>
      </c>
      <c r="G771" s="50">
        <f>SUM($G$764:$G$770)</f>
        <v>1</v>
      </c>
      <c r="H771" s="50">
        <f>SUM($H$764:$H$770)</f>
        <v>57240</v>
      </c>
      <c r="I771" s="51">
        <f>SUM($I$764:$I$770)</f>
        <v>10509</v>
      </c>
      <c r="J771" s="52">
        <f>SUM($J$764:$J$770)</f>
        <v>9540</v>
      </c>
    </row>
    <row r="772" spans="1:10" s="23" customFormat="1" x14ac:dyDescent="0.45">
      <c r="A772" s="47"/>
      <c r="B772" s="67"/>
      <c r="C772" s="13"/>
      <c r="D772" s="7"/>
      <c r="E772" s="7"/>
      <c r="F772" s="13"/>
      <c r="G772" s="7"/>
      <c r="H772" s="7"/>
      <c r="I772" s="1"/>
      <c r="J772" s="9"/>
    </row>
    <row r="773" spans="1:10" s="23" customFormat="1" x14ac:dyDescent="0.45">
      <c r="A773" s="45" t="s">
        <v>2062</v>
      </c>
      <c r="B773" s="63"/>
      <c r="C773" s="4"/>
      <c r="D773" s="2"/>
      <c r="E773" s="2"/>
      <c r="F773" s="4"/>
      <c r="G773" s="2"/>
      <c r="H773" s="2"/>
      <c r="I773" s="6"/>
      <c r="J773" s="3"/>
    </row>
    <row r="774" spans="1:10" s="23" customFormat="1" x14ac:dyDescent="0.45">
      <c r="A774" s="47" t="s">
        <v>1849</v>
      </c>
      <c r="B774" s="64" t="s">
        <v>1595</v>
      </c>
      <c r="C774" s="13">
        <v>14300</v>
      </c>
      <c r="D774" s="14">
        <v>1</v>
      </c>
      <c r="E774" s="14">
        <v>13000</v>
      </c>
      <c r="F774" s="13">
        <v>14586</v>
      </c>
      <c r="G774" s="14">
        <v>1</v>
      </c>
      <c r="H774" s="14">
        <v>13260</v>
      </c>
      <c r="I774" s="1">
        <v>286</v>
      </c>
      <c r="J774" s="9">
        <v>260</v>
      </c>
    </row>
    <row r="775" spans="1:10" s="23" customFormat="1" x14ac:dyDescent="0.45">
      <c r="A775" s="47" t="s">
        <v>468</v>
      </c>
      <c r="B775" s="64" t="s">
        <v>1595</v>
      </c>
      <c r="C775" s="13">
        <v>0</v>
      </c>
      <c r="D775" s="14">
        <v>0</v>
      </c>
      <c r="E775" s="14">
        <v>0</v>
      </c>
      <c r="F775" s="13">
        <v>0</v>
      </c>
      <c r="G775" s="14">
        <v>0</v>
      </c>
      <c r="H775" s="14">
        <v>0</v>
      </c>
      <c r="I775" s="1">
        <v>0</v>
      </c>
      <c r="J775" s="9">
        <v>0</v>
      </c>
    </row>
    <row r="776" spans="1:10" s="23" customFormat="1" x14ac:dyDescent="0.45">
      <c r="A776" s="47" t="s">
        <v>2044</v>
      </c>
      <c r="B776" s="64" t="s">
        <v>1595</v>
      </c>
      <c r="C776" s="13">
        <v>52</v>
      </c>
      <c r="D776" s="14">
        <v>0</v>
      </c>
      <c r="E776" s="14">
        <v>0</v>
      </c>
      <c r="F776" s="13">
        <v>54.5</v>
      </c>
      <c r="G776" s="14">
        <v>0</v>
      </c>
      <c r="H776" s="14">
        <v>0</v>
      </c>
      <c r="I776" s="1">
        <v>2.5</v>
      </c>
      <c r="J776" s="9">
        <v>0</v>
      </c>
    </row>
    <row r="777" spans="1:10" s="23" customFormat="1" x14ac:dyDescent="0.45">
      <c r="A777" s="47" t="s">
        <v>8</v>
      </c>
      <c r="B777" s="64" t="s">
        <v>1595</v>
      </c>
      <c r="C777" s="13">
        <v>36.5</v>
      </c>
      <c r="D777" s="14">
        <v>0</v>
      </c>
      <c r="E777" s="14">
        <v>0</v>
      </c>
      <c r="F777" s="13">
        <v>37.5</v>
      </c>
      <c r="G777" s="14">
        <v>0</v>
      </c>
      <c r="H777" s="14">
        <v>0</v>
      </c>
      <c r="I777" s="1">
        <v>1</v>
      </c>
      <c r="J777" s="9">
        <v>0</v>
      </c>
    </row>
    <row r="778" spans="1:10" s="23" customFormat="1" x14ac:dyDescent="0.45">
      <c r="A778" s="47" t="s">
        <v>1715</v>
      </c>
      <c r="B778" s="64" t="s">
        <v>1595</v>
      </c>
      <c r="C778" s="13">
        <v>26.5</v>
      </c>
      <c r="D778" s="14">
        <v>0</v>
      </c>
      <c r="E778" s="14">
        <v>0</v>
      </c>
      <c r="F778" s="13">
        <v>27.5</v>
      </c>
      <c r="G778" s="14">
        <v>0</v>
      </c>
      <c r="H778" s="14">
        <v>0</v>
      </c>
      <c r="I778" s="1">
        <v>1</v>
      </c>
      <c r="J778" s="9">
        <v>0</v>
      </c>
    </row>
    <row r="779" spans="1:10" s="23" customFormat="1" x14ac:dyDescent="0.45">
      <c r="A779" s="69" t="s">
        <v>1515</v>
      </c>
      <c r="B779" s="65"/>
      <c r="C779" s="49">
        <f>SUM($C$774:$C$778)</f>
        <v>14415</v>
      </c>
      <c r="D779" s="50">
        <f>SUM($D$774:$D$778)</f>
        <v>1</v>
      </c>
      <c r="E779" s="50">
        <f>SUM($E$774:$E$778)</f>
        <v>13000</v>
      </c>
      <c r="F779" s="49">
        <f>SUM($F$774:$F$778)</f>
        <v>14705.5</v>
      </c>
      <c r="G779" s="50">
        <f>SUM($G$774:$G$778)</f>
        <v>1</v>
      </c>
      <c r="H779" s="50">
        <f>SUM($H$774:$H$778)</f>
        <v>13260</v>
      </c>
      <c r="I779" s="51">
        <f>SUM($I$774:$I$778)</f>
        <v>290.5</v>
      </c>
      <c r="J779" s="52">
        <f>SUM($J$774:$J$778)</f>
        <v>260</v>
      </c>
    </row>
    <row r="780" spans="1:10" s="23" customFormat="1" x14ac:dyDescent="0.45">
      <c r="A780" s="47"/>
      <c r="B780" s="67"/>
      <c r="C780" s="13"/>
      <c r="D780" s="7"/>
      <c r="E780" s="7"/>
      <c r="F780" s="13"/>
      <c r="G780" s="7"/>
      <c r="H780" s="7"/>
      <c r="I780" s="1"/>
      <c r="J780" s="9"/>
    </row>
    <row r="781" spans="1:10" s="23" customFormat="1" x14ac:dyDescent="0.45">
      <c r="A781" s="45" t="s">
        <v>1269</v>
      </c>
      <c r="B781" s="63"/>
      <c r="C781" s="4"/>
      <c r="D781" s="2"/>
      <c r="E781" s="2"/>
      <c r="F781" s="4"/>
      <c r="G781" s="2"/>
      <c r="H781" s="2"/>
      <c r="I781" s="6"/>
      <c r="J781" s="3"/>
    </row>
    <row r="782" spans="1:10" s="23" customFormat="1" x14ac:dyDescent="0.45">
      <c r="A782" s="47" t="s">
        <v>2183</v>
      </c>
      <c r="B782" s="64" t="s">
        <v>1595</v>
      </c>
      <c r="C782" s="13">
        <v>0</v>
      </c>
      <c r="D782" s="14">
        <v>0</v>
      </c>
      <c r="E782" s="14">
        <v>0</v>
      </c>
      <c r="F782" s="13">
        <v>0</v>
      </c>
      <c r="G782" s="14">
        <v>0</v>
      </c>
      <c r="H782" s="14">
        <v>0</v>
      </c>
      <c r="I782" s="1">
        <v>0</v>
      </c>
      <c r="J782" s="9">
        <v>0</v>
      </c>
    </row>
    <row r="783" spans="1:10" s="23" customFormat="1" x14ac:dyDescent="0.45">
      <c r="A783" s="47" t="s">
        <v>1176</v>
      </c>
      <c r="B783" s="64" t="s">
        <v>1595</v>
      </c>
      <c r="C783" s="13">
        <v>0</v>
      </c>
      <c r="D783" s="14">
        <v>0</v>
      </c>
      <c r="E783" s="14">
        <v>0</v>
      </c>
      <c r="F783" s="13">
        <v>0</v>
      </c>
      <c r="G783" s="14">
        <v>0</v>
      </c>
      <c r="H783" s="14">
        <v>0</v>
      </c>
      <c r="I783" s="1">
        <v>0</v>
      </c>
      <c r="J783" s="9">
        <v>0</v>
      </c>
    </row>
    <row r="784" spans="1:10" s="23" customFormat="1" x14ac:dyDescent="0.45">
      <c r="A784" s="69" t="s">
        <v>362</v>
      </c>
      <c r="B784" s="65"/>
      <c r="C784" s="49">
        <f>SUM($C$782:$C$783)</f>
        <v>0</v>
      </c>
      <c r="D784" s="50">
        <f>SUM($D$782:$D$783)</f>
        <v>0</v>
      </c>
      <c r="E784" s="50">
        <f>SUM($E$782:$E$783)</f>
        <v>0</v>
      </c>
      <c r="F784" s="49">
        <f>SUM($F$782:$F$783)</f>
        <v>0</v>
      </c>
      <c r="G784" s="50">
        <f>SUM($G$782:$G$783)</f>
        <v>0</v>
      </c>
      <c r="H784" s="50">
        <f>SUM($H$782:$H$783)</f>
        <v>0</v>
      </c>
      <c r="I784" s="51">
        <f>SUM($I$782:$I$783)</f>
        <v>0</v>
      </c>
      <c r="J784" s="52">
        <f>SUM($J$782:$J$783)</f>
        <v>0</v>
      </c>
    </row>
    <row r="785" spans="1:10" s="23" customFormat="1" x14ac:dyDescent="0.45">
      <c r="A785" s="47"/>
      <c r="B785" s="67"/>
      <c r="C785" s="13"/>
      <c r="D785" s="7"/>
      <c r="E785" s="7"/>
      <c r="F785" s="13"/>
      <c r="G785" s="7"/>
      <c r="H785" s="7"/>
      <c r="I785" s="1"/>
      <c r="J785" s="9"/>
    </row>
    <row r="786" spans="1:10" s="23" customFormat="1" x14ac:dyDescent="0.45">
      <c r="A786" s="45" t="s">
        <v>842</v>
      </c>
      <c r="B786" s="63"/>
      <c r="C786" s="4"/>
      <c r="D786" s="2"/>
      <c r="E786" s="2"/>
      <c r="F786" s="4"/>
      <c r="G786" s="2"/>
      <c r="H786" s="2"/>
      <c r="I786" s="6"/>
      <c r="J786" s="3"/>
    </row>
    <row r="787" spans="1:10" s="23" customFormat="1" x14ac:dyDescent="0.45">
      <c r="A787" s="47" t="s">
        <v>1968</v>
      </c>
      <c r="B787" s="64" t="s">
        <v>1595</v>
      </c>
      <c r="C787" s="13">
        <v>27500</v>
      </c>
      <c r="D787" s="14">
        <v>1</v>
      </c>
      <c r="E787" s="14">
        <v>25000</v>
      </c>
      <c r="F787" s="13">
        <v>15219</v>
      </c>
      <c r="G787" s="14">
        <v>1</v>
      </c>
      <c r="H787" s="14">
        <v>13835.45</v>
      </c>
      <c r="I787" s="1">
        <v>-12281</v>
      </c>
      <c r="J787" s="9">
        <v>-11164.55</v>
      </c>
    </row>
    <row r="788" spans="1:10" s="23" customFormat="1" x14ac:dyDescent="0.45">
      <c r="A788" s="47" t="s">
        <v>2252</v>
      </c>
      <c r="B788" s="64" t="s">
        <v>1595</v>
      </c>
      <c r="C788" s="13">
        <v>63.5</v>
      </c>
      <c r="D788" s="14">
        <v>0</v>
      </c>
      <c r="E788" s="14">
        <v>0</v>
      </c>
      <c r="F788" s="13">
        <v>65</v>
      </c>
      <c r="G788" s="14">
        <v>0</v>
      </c>
      <c r="H788" s="14">
        <v>0</v>
      </c>
      <c r="I788" s="1">
        <v>1.5</v>
      </c>
      <c r="J788" s="9">
        <v>0</v>
      </c>
    </row>
    <row r="789" spans="1:10" s="23" customFormat="1" x14ac:dyDescent="0.45">
      <c r="A789" s="69" t="s">
        <v>480</v>
      </c>
      <c r="B789" s="65"/>
      <c r="C789" s="49">
        <f>SUM($C$787:$C$788)</f>
        <v>27563.5</v>
      </c>
      <c r="D789" s="50">
        <f>SUM($D$787:$D$788)</f>
        <v>1</v>
      </c>
      <c r="E789" s="50">
        <f>SUM($E$787:$E$788)</f>
        <v>25000</v>
      </c>
      <c r="F789" s="49">
        <f>SUM($F$787:$F$788)</f>
        <v>15284</v>
      </c>
      <c r="G789" s="50">
        <f>SUM($G$787:$G$788)</f>
        <v>1</v>
      </c>
      <c r="H789" s="50">
        <f>SUM($H$787:$H$788)</f>
        <v>13835.45</v>
      </c>
      <c r="I789" s="51">
        <f>SUM($I$787:$I$788)</f>
        <v>-12279.5</v>
      </c>
      <c r="J789" s="52">
        <f>SUM($J$787:$J$788)</f>
        <v>-11164.55</v>
      </c>
    </row>
    <row r="790" spans="1:10" s="23" customFormat="1" x14ac:dyDescent="0.45">
      <c r="A790" s="47"/>
      <c r="B790" s="67"/>
      <c r="C790" s="13"/>
      <c r="D790" s="7"/>
      <c r="E790" s="7"/>
      <c r="F790" s="13"/>
      <c r="G790" s="7"/>
      <c r="H790" s="7"/>
      <c r="I790" s="1"/>
      <c r="J790" s="9"/>
    </row>
    <row r="791" spans="1:10" s="23" customFormat="1" x14ac:dyDescent="0.45">
      <c r="A791" s="45" t="s">
        <v>919</v>
      </c>
      <c r="B791" s="63"/>
      <c r="C791" s="4"/>
      <c r="D791" s="2"/>
      <c r="E791" s="2"/>
      <c r="F791" s="4"/>
      <c r="G791" s="2"/>
      <c r="H791" s="2"/>
      <c r="I791" s="6"/>
      <c r="J791" s="3"/>
    </row>
    <row r="792" spans="1:10" s="23" customFormat="1" x14ac:dyDescent="0.45">
      <c r="A792" s="47" t="s">
        <v>1996</v>
      </c>
      <c r="B792" s="64" t="s">
        <v>1595</v>
      </c>
      <c r="C792" s="13">
        <v>1650</v>
      </c>
      <c r="D792" s="14">
        <v>1</v>
      </c>
      <c r="E792" s="14">
        <v>1500</v>
      </c>
      <c r="F792" s="13">
        <v>528</v>
      </c>
      <c r="G792" s="14">
        <v>1</v>
      </c>
      <c r="H792" s="14">
        <v>480</v>
      </c>
      <c r="I792" s="1">
        <v>-1122</v>
      </c>
      <c r="J792" s="9">
        <v>-1020</v>
      </c>
    </row>
    <row r="793" spans="1:10" s="23" customFormat="1" x14ac:dyDescent="0.45">
      <c r="A793" s="47" t="s">
        <v>1375</v>
      </c>
      <c r="B793" s="64" t="s">
        <v>1595</v>
      </c>
      <c r="C793" s="13">
        <v>36.5</v>
      </c>
      <c r="D793" s="14">
        <v>0</v>
      </c>
      <c r="E793" s="14">
        <v>0</v>
      </c>
      <c r="F793" s="13">
        <v>37.5</v>
      </c>
      <c r="G793" s="14">
        <v>0</v>
      </c>
      <c r="H793" s="14">
        <v>0</v>
      </c>
      <c r="I793" s="1">
        <v>1</v>
      </c>
      <c r="J793" s="9">
        <v>0</v>
      </c>
    </row>
    <row r="794" spans="1:10" s="23" customFormat="1" x14ac:dyDescent="0.45">
      <c r="A794" s="69" t="s">
        <v>1308</v>
      </c>
      <c r="B794" s="65"/>
      <c r="C794" s="49">
        <f>SUM($C$792:$C$793)</f>
        <v>1686.5</v>
      </c>
      <c r="D794" s="50">
        <f>SUM($D$792:$D$793)</f>
        <v>1</v>
      </c>
      <c r="E794" s="50">
        <f>SUM($E$792:$E$793)</f>
        <v>1500</v>
      </c>
      <c r="F794" s="49">
        <f>SUM($F$792:$F$793)</f>
        <v>565.5</v>
      </c>
      <c r="G794" s="50">
        <f>SUM($G$792:$G$793)</f>
        <v>1</v>
      </c>
      <c r="H794" s="50">
        <f>SUM($H$792:$H$793)</f>
        <v>480</v>
      </c>
      <c r="I794" s="51">
        <f>SUM($I$792:$I$793)</f>
        <v>-1121</v>
      </c>
      <c r="J794" s="52">
        <f>SUM($J$792:$J$793)</f>
        <v>-1020</v>
      </c>
    </row>
    <row r="795" spans="1:10" s="23" customFormat="1" x14ac:dyDescent="0.45">
      <c r="A795" s="47"/>
      <c r="B795" s="67"/>
      <c r="C795" s="13"/>
      <c r="D795" s="7"/>
      <c r="E795" s="7"/>
      <c r="F795" s="13"/>
      <c r="G795" s="7"/>
      <c r="H795" s="7"/>
      <c r="I795" s="1"/>
      <c r="J795" s="9"/>
    </row>
    <row r="796" spans="1:10" s="23" customFormat="1" x14ac:dyDescent="0.45">
      <c r="A796" s="45" t="s">
        <v>2001</v>
      </c>
      <c r="B796" s="63"/>
      <c r="C796" s="4"/>
      <c r="D796" s="2"/>
      <c r="E796" s="2"/>
      <c r="F796" s="4"/>
      <c r="G796" s="2"/>
      <c r="H796" s="2"/>
      <c r="I796" s="6"/>
      <c r="J796" s="3"/>
    </row>
    <row r="797" spans="1:10" s="23" customFormat="1" x14ac:dyDescent="0.45">
      <c r="A797" s="47" t="s">
        <v>2090</v>
      </c>
      <c r="B797" s="64" t="s">
        <v>1595</v>
      </c>
      <c r="C797" s="13">
        <v>1760</v>
      </c>
      <c r="D797" s="14">
        <v>1</v>
      </c>
      <c r="E797" s="14">
        <v>1600</v>
      </c>
      <c r="F797" s="13">
        <v>1795</v>
      </c>
      <c r="G797" s="14">
        <v>1</v>
      </c>
      <c r="H797" s="14">
        <v>1631.82</v>
      </c>
      <c r="I797" s="1">
        <v>35</v>
      </c>
      <c r="J797" s="9">
        <v>31.82</v>
      </c>
    </row>
    <row r="798" spans="1:10" s="23" customFormat="1" x14ac:dyDescent="0.45">
      <c r="A798" s="47" t="s">
        <v>1068</v>
      </c>
      <c r="B798" s="64" t="s">
        <v>1595</v>
      </c>
      <c r="C798" s="13">
        <v>22.5</v>
      </c>
      <c r="D798" s="14">
        <v>0</v>
      </c>
      <c r="E798" s="14">
        <v>0</v>
      </c>
      <c r="F798" s="13">
        <v>23</v>
      </c>
      <c r="G798" s="14">
        <v>0</v>
      </c>
      <c r="H798" s="14">
        <v>0</v>
      </c>
      <c r="I798" s="1">
        <v>0.5</v>
      </c>
      <c r="J798" s="9">
        <v>0</v>
      </c>
    </row>
    <row r="799" spans="1:10" s="23" customFormat="1" x14ac:dyDescent="0.45">
      <c r="A799" s="69" t="s">
        <v>113</v>
      </c>
      <c r="B799" s="65"/>
      <c r="C799" s="49">
        <f>SUM($C$797:$C$798)</f>
        <v>1782.5</v>
      </c>
      <c r="D799" s="50">
        <f>SUM($D$797:$D$798)</f>
        <v>1</v>
      </c>
      <c r="E799" s="50">
        <f>SUM($E$797:$E$798)</f>
        <v>1600</v>
      </c>
      <c r="F799" s="49">
        <f>SUM($F$797:$F$798)</f>
        <v>1818</v>
      </c>
      <c r="G799" s="50">
        <f>SUM($G$797:$G$798)</f>
        <v>1</v>
      </c>
      <c r="H799" s="50">
        <f>SUM($H$797:$H$798)</f>
        <v>1631.82</v>
      </c>
      <c r="I799" s="51">
        <f>SUM($I$797:$I$798)</f>
        <v>35.5</v>
      </c>
      <c r="J799" s="52">
        <f>SUM($J$797:$J$798)</f>
        <v>31.82</v>
      </c>
    </row>
    <row r="800" spans="1:10" s="23" customFormat="1" x14ac:dyDescent="0.45">
      <c r="A800" s="16"/>
      <c r="B800" s="67"/>
      <c r="C800" s="13"/>
      <c r="D800" s="7"/>
      <c r="E800" s="7"/>
      <c r="F800" s="13"/>
      <c r="G800" s="7"/>
      <c r="H800" s="7"/>
      <c r="I800" s="1"/>
      <c r="J800" s="9"/>
    </row>
    <row r="801" spans="1:10" s="23" customFormat="1" x14ac:dyDescent="0.45">
      <c r="A801" s="45" t="s">
        <v>1712</v>
      </c>
      <c r="B801" s="63"/>
      <c r="C801" s="4"/>
      <c r="D801" s="2"/>
      <c r="E801" s="2"/>
      <c r="F801" s="4"/>
      <c r="G801" s="2"/>
      <c r="H801" s="2"/>
      <c r="I801" s="6"/>
      <c r="J801" s="3"/>
    </row>
    <row r="802" spans="1:10" s="23" customFormat="1" x14ac:dyDescent="0.45">
      <c r="A802" s="47" t="s">
        <v>368</v>
      </c>
      <c r="B802" s="64" t="s">
        <v>1595</v>
      </c>
      <c r="C802" s="13">
        <v>19800</v>
      </c>
      <c r="D802" s="14">
        <v>1</v>
      </c>
      <c r="E802" s="14">
        <v>18000</v>
      </c>
      <c r="F802" s="13">
        <v>20196</v>
      </c>
      <c r="G802" s="14">
        <v>1</v>
      </c>
      <c r="H802" s="14">
        <v>18360</v>
      </c>
      <c r="I802" s="1">
        <v>396</v>
      </c>
      <c r="J802" s="9">
        <v>360</v>
      </c>
    </row>
    <row r="803" spans="1:10" s="23" customFormat="1" x14ac:dyDescent="0.45">
      <c r="A803" s="47" t="s">
        <v>818</v>
      </c>
      <c r="B803" s="64" t="s">
        <v>1595</v>
      </c>
      <c r="C803" s="13">
        <v>36.5</v>
      </c>
      <c r="D803" s="14">
        <v>0</v>
      </c>
      <c r="E803" s="14">
        <v>0</v>
      </c>
      <c r="F803" s="13">
        <v>37.5</v>
      </c>
      <c r="G803" s="14">
        <v>0</v>
      </c>
      <c r="H803" s="14">
        <v>0</v>
      </c>
      <c r="I803" s="1">
        <v>1</v>
      </c>
      <c r="J803" s="9">
        <v>0</v>
      </c>
    </row>
    <row r="804" spans="1:10" s="23" customFormat="1" x14ac:dyDescent="0.45">
      <c r="A804" s="47" t="s">
        <v>923</v>
      </c>
      <c r="B804" s="64" t="s">
        <v>1595</v>
      </c>
      <c r="C804" s="13">
        <v>22.5</v>
      </c>
      <c r="D804" s="14">
        <v>0</v>
      </c>
      <c r="E804" s="14">
        <v>0</v>
      </c>
      <c r="F804" s="13">
        <v>23</v>
      </c>
      <c r="G804" s="14">
        <v>0</v>
      </c>
      <c r="H804" s="14">
        <v>0</v>
      </c>
      <c r="I804" s="1">
        <v>0.5</v>
      </c>
      <c r="J804" s="9">
        <v>0</v>
      </c>
    </row>
    <row r="805" spans="1:10" s="23" customFormat="1" x14ac:dyDescent="0.45">
      <c r="A805" s="47" t="s">
        <v>625</v>
      </c>
      <c r="B805" s="64" t="s">
        <v>1595</v>
      </c>
      <c r="C805" s="13">
        <v>26.5</v>
      </c>
      <c r="D805" s="14">
        <v>0</v>
      </c>
      <c r="E805" s="14">
        <v>0</v>
      </c>
      <c r="F805" s="13">
        <v>27.5</v>
      </c>
      <c r="G805" s="14">
        <v>0</v>
      </c>
      <c r="H805" s="14">
        <v>0</v>
      </c>
      <c r="I805" s="1">
        <v>1</v>
      </c>
      <c r="J805" s="9">
        <v>0</v>
      </c>
    </row>
    <row r="806" spans="1:10" s="23" customFormat="1" x14ac:dyDescent="0.45">
      <c r="A806" s="47" t="s">
        <v>1048</v>
      </c>
      <c r="B806" s="64" t="s">
        <v>1595</v>
      </c>
      <c r="C806" s="13">
        <v>22.5</v>
      </c>
      <c r="D806" s="14">
        <v>0</v>
      </c>
      <c r="E806" s="14">
        <v>0</v>
      </c>
      <c r="F806" s="13">
        <v>23</v>
      </c>
      <c r="G806" s="14">
        <v>0</v>
      </c>
      <c r="H806" s="14">
        <v>0</v>
      </c>
      <c r="I806" s="1">
        <v>0.5</v>
      </c>
      <c r="J806" s="9">
        <v>0</v>
      </c>
    </row>
    <row r="807" spans="1:10" s="23" customFormat="1" x14ac:dyDescent="0.45">
      <c r="A807" s="47" t="s">
        <v>536</v>
      </c>
      <c r="B807" s="64" t="s">
        <v>1595</v>
      </c>
      <c r="C807" s="13">
        <v>85.5</v>
      </c>
      <c r="D807" s="14">
        <v>0</v>
      </c>
      <c r="E807" s="14">
        <v>0</v>
      </c>
      <c r="F807" s="13">
        <v>87.5</v>
      </c>
      <c r="G807" s="14">
        <v>0</v>
      </c>
      <c r="H807" s="14">
        <v>0</v>
      </c>
      <c r="I807" s="1">
        <v>2</v>
      </c>
      <c r="J807" s="9">
        <v>0</v>
      </c>
    </row>
    <row r="808" spans="1:10" s="23" customFormat="1" x14ac:dyDescent="0.45">
      <c r="A808" s="69" t="s">
        <v>2060</v>
      </c>
      <c r="B808" s="77"/>
      <c r="C808" s="78">
        <f>SUM($C$802:$C$807)</f>
        <v>19993.5</v>
      </c>
      <c r="D808" s="79">
        <f>SUM($D$802:$D$807)</f>
        <v>1</v>
      </c>
      <c r="E808" s="79">
        <f>SUM($E$802:$E$807)</f>
        <v>18000</v>
      </c>
      <c r="F808" s="78">
        <f>SUM($F$802:$F$807)</f>
        <v>20394.5</v>
      </c>
      <c r="G808" s="79">
        <f>SUM($G$802:$G$807)</f>
        <v>1</v>
      </c>
      <c r="H808" s="79">
        <f>SUM($H$802:$H$807)</f>
        <v>18360</v>
      </c>
      <c r="I808" s="80">
        <f>SUM($I$802:$I$807)</f>
        <v>401</v>
      </c>
      <c r="J808" s="81">
        <f>SUM($J$802:$J$807)</f>
        <v>360</v>
      </c>
    </row>
    <row r="809" spans="1:10" s="23" customFormat="1" x14ac:dyDescent="0.45">
      <c r="A809" s="16"/>
      <c r="B809" s="67"/>
      <c r="C809" s="13"/>
      <c r="D809" s="7"/>
      <c r="E809" s="7"/>
      <c r="F809" s="13"/>
      <c r="G809" s="7"/>
      <c r="H809" s="7"/>
      <c r="I809" s="1"/>
      <c r="J809" s="9"/>
    </row>
    <row r="810" spans="1:10" s="23" customFormat="1" x14ac:dyDescent="0.45">
      <c r="A810" s="45" t="s">
        <v>1157</v>
      </c>
      <c r="B810" s="63"/>
      <c r="C810" s="4"/>
      <c r="D810" s="2"/>
      <c r="E810" s="2"/>
      <c r="F810" s="4"/>
      <c r="G810" s="2"/>
      <c r="H810" s="2"/>
      <c r="I810" s="6"/>
      <c r="J810" s="3"/>
    </row>
    <row r="811" spans="1:10" s="23" customFormat="1" x14ac:dyDescent="0.45">
      <c r="A811" s="47" t="s">
        <v>1768</v>
      </c>
      <c r="B811" s="64" t="s">
        <v>1595</v>
      </c>
      <c r="C811" s="13">
        <v>52</v>
      </c>
      <c r="D811" s="14">
        <v>0</v>
      </c>
      <c r="E811" s="14">
        <v>0</v>
      </c>
      <c r="F811" s="13">
        <v>54.5</v>
      </c>
      <c r="G811" s="14">
        <v>0</v>
      </c>
      <c r="H811" s="14">
        <v>0</v>
      </c>
      <c r="I811" s="1">
        <v>2.5</v>
      </c>
      <c r="J811" s="9">
        <v>0</v>
      </c>
    </row>
    <row r="812" spans="1:10" s="23" customFormat="1" x14ac:dyDescent="0.45">
      <c r="A812" s="47" t="s">
        <v>643</v>
      </c>
      <c r="B812" s="64" t="s">
        <v>1595</v>
      </c>
      <c r="C812" s="13">
        <v>36.5</v>
      </c>
      <c r="D812" s="14">
        <v>0</v>
      </c>
      <c r="E812" s="14">
        <v>0</v>
      </c>
      <c r="F812" s="13">
        <v>37.5</v>
      </c>
      <c r="G812" s="14">
        <v>0</v>
      </c>
      <c r="H812" s="14">
        <v>0</v>
      </c>
      <c r="I812" s="1">
        <v>1</v>
      </c>
      <c r="J812" s="9">
        <v>0</v>
      </c>
    </row>
    <row r="813" spans="1:10" s="23" customFormat="1" x14ac:dyDescent="0.45">
      <c r="A813" s="47" t="s">
        <v>97</v>
      </c>
      <c r="B813" s="64" t="s">
        <v>1595</v>
      </c>
      <c r="C813" s="13">
        <v>26.5</v>
      </c>
      <c r="D813" s="14">
        <v>0</v>
      </c>
      <c r="E813" s="14">
        <v>0</v>
      </c>
      <c r="F813" s="13">
        <v>27.5</v>
      </c>
      <c r="G813" s="14">
        <v>0</v>
      </c>
      <c r="H813" s="14">
        <v>0</v>
      </c>
      <c r="I813" s="1">
        <v>1</v>
      </c>
      <c r="J813" s="9">
        <v>0</v>
      </c>
    </row>
    <row r="814" spans="1:10" s="23" customFormat="1" x14ac:dyDescent="0.45">
      <c r="A814" s="47" t="s">
        <v>581</v>
      </c>
      <c r="B814" s="64" t="s">
        <v>1595</v>
      </c>
      <c r="C814" s="13">
        <v>9900</v>
      </c>
      <c r="D814" s="14">
        <v>1</v>
      </c>
      <c r="E814" s="14">
        <v>9000</v>
      </c>
      <c r="F814" s="13">
        <v>10098</v>
      </c>
      <c r="G814" s="14">
        <v>1</v>
      </c>
      <c r="H814" s="14">
        <v>9180</v>
      </c>
      <c r="I814" s="1">
        <v>198</v>
      </c>
      <c r="J814" s="9">
        <v>180</v>
      </c>
    </row>
    <row r="815" spans="1:10" s="23" customFormat="1" x14ac:dyDescent="0.45">
      <c r="A815" s="69" t="s">
        <v>1181</v>
      </c>
      <c r="B815" s="65"/>
      <c r="C815" s="49">
        <f>SUM($C$811:$C$814)</f>
        <v>10015</v>
      </c>
      <c r="D815" s="50">
        <f>SUM($D$811:$D$814)</f>
        <v>1</v>
      </c>
      <c r="E815" s="50">
        <f>SUM($E$811:$E$814)</f>
        <v>9000</v>
      </c>
      <c r="F815" s="49">
        <f>SUM($F$811:$F$814)</f>
        <v>10217.5</v>
      </c>
      <c r="G815" s="50">
        <f>SUM($G$811:$G$814)</f>
        <v>1</v>
      </c>
      <c r="H815" s="50">
        <f>SUM($H$811:$H$814)</f>
        <v>9180</v>
      </c>
      <c r="I815" s="51">
        <f>SUM($I$811:$I$814)</f>
        <v>202.5</v>
      </c>
      <c r="J815" s="52">
        <f>SUM($J$811:$J$814)</f>
        <v>180</v>
      </c>
    </row>
    <row r="816" spans="1:10" s="23" customFormat="1" ht="14.65" thickBot="1" x14ac:dyDescent="0.5">
      <c r="A816" s="53" t="s">
        <v>910</v>
      </c>
      <c r="B816" s="66"/>
      <c r="C816" s="55">
        <f>$C$726+$C$736+$C$746+$C$756+$C$761+$C$771+$C$779+$C$784+$C$789+$C$794+$C$799+$C$808+$C$815</f>
        <v>217991</v>
      </c>
      <c r="D816" s="56">
        <f>$D$726+$D$736+$D$746+$D$756+$D$761+$D$771+$D$779+$D$784+$D$789+$D$794+$D$799+$D$808+$D$815</f>
        <v>11</v>
      </c>
      <c r="E816" s="56">
        <f>$E$726+$E$736+$E$746+$E$756+$E$761+$E$771+$E$779+$E$784+$E$789+$E$794+$E$799+$E$808+$E$815</f>
        <v>195900</v>
      </c>
      <c r="F816" s="55">
        <f>$F$726+$F$736+$F$746+$F$756+$F$761+$F$771+$F$779+$F$784+$F$789+$F$794+$F$799+$F$808+$F$815</f>
        <v>226889.5</v>
      </c>
      <c r="G816" s="56">
        <f>$G$726+$G$736+$G$746+$G$756+$G$761+$G$771+$G$779+$G$784+$G$789+$G$794+$G$799+$G$808+$G$815</f>
        <v>11</v>
      </c>
      <c r="H816" s="56">
        <f>$H$726+$H$736+$H$746+$H$756+$H$761+$H$771+$H$779+$H$784+$H$789+$H$794+$H$799+$H$808+$H$815</f>
        <v>204151.82</v>
      </c>
      <c r="I816" s="57">
        <f>$I$726+$I$736+$I$746+$I$756+$I$761+$I$771+$I$779+$I$784+$I$789+$I$794+$I$799+$I$808+$I$815</f>
        <v>8898.5</v>
      </c>
      <c r="J816" s="58">
        <f>$J$726+$J$736+$J$746+$J$756+$J$761+$J$771+$J$779+$J$784+$J$789+$J$794+$J$799+$J$808+$J$815</f>
        <v>8251.82</v>
      </c>
    </row>
    <row r="817" spans="1:10" s="23" customFormat="1" ht="14.65" thickTop="1" x14ac:dyDescent="0.45">
      <c r="A817" s="16"/>
      <c r="B817" s="67"/>
      <c r="C817" s="13"/>
      <c r="D817" s="7"/>
      <c r="E817" s="7"/>
      <c r="F817" s="13"/>
      <c r="G817" s="7"/>
      <c r="H817" s="7"/>
      <c r="I817" s="1"/>
      <c r="J817" s="9"/>
    </row>
    <row r="818" spans="1:10" s="23" customFormat="1" x14ac:dyDescent="0.45">
      <c r="A818" s="40" t="s">
        <v>1629</v>
      </c>
      <c r="B818" s="62"/>
      <c r="C818" s="41"/>
      <c r="D818" s="42"/>
      <c r="E818" s="42"/>
      <c r="F818" s="41"/>
      <c r="G818" s="42"/>
      <c r="H818" s="42"/>
      <c r="I818" s="43"/>
      <c r="J818" s="44"/>
    </row>
    <row r="819" spans="1:10" s="23" customFormat="1" x14ac:dyDescent="0.45">
      <c r="A819" s="45" t="s">
        <v>2024</v>
      </c>
      <c r="B819" s="63"/>
      <c r="C819" s="4"/>
      <c r="D819" s="2"/>
      <c r="E819" s="2"/>
      <c r="F819" s="4"/>
      <c r="G819" s="2"/>
      <c r="H819" s="2"/>
      <c r="I819" s="6"/>
      <c r="J819" s="3"/>
    </row>
    <row r="820" spans="1:10" s="23" customFormat="1" x14ac:dyDescent="0.45">
      <c r="A820" s="47" t="s">
        <v>614</v>
      </c>
      <c r="B820" s="64" t="s">
        <v>1595</v>
      </c>
      <c r="C820" s="13">
        <v>0</v>
      </c>
      <c r="D820" s="14">
        <v>0</v>
      </c>
      <c r="E820" s="14">
        <v>0</v>
      </c>
      <c r="F820" s="13">
        <v>0</v>
      </c>
      <c r="G820" s="14">
        <v>0</v>
      </c>
      <c r="H820" s="14">
        <v>0</v>
      </c>
      <c r="I820" s="1">
        <v>0</v>
      </c>
      <c r="J820" s="9">
        <v>0</v>
      </c>
    </row>
    <row r="821" spans="1:10" s="23" customFormat="1" x14ac:dyDescent="0.45">
      <c r="A821" s="47" t="s">
        <v>341</v>
      </c>
      <c r="B821" s="64" t="s">
        <v>1595</v>
      </c>
      <c r="C821" s="13">
        <v>0</v>
      </c>
      <c r="D821" s="14">
        <v>0</v>
      </c>
      <c r="E821" s="14">
        <v>0</v>
      </c>
      <c r="F821" s="13">
        <v>0</v>
      </c>
      <c r="G821" s="14">
        <v>0</v>
      </c>
      <c r="H821" s="14">
        <v>0</v>
      </c>
      <c r="I821" s="1">
        <v>0</v>
      </c>
      <c r="J821" s="9">
        <v>0</v>
      </c>
    </row>
    <row r="822" spans="1:10" s="23" customFormat="1" x14ac:dyDescent="0.45">
      <c r="A822" s="47" t="s">
        <v>2163</v>
      </c>
      <c r="B822" s="64" t="s">
        <v>1595</v>
      </c>
      <c r="C822" s="13">
        <v>0</v>
      </c>
      <c r="D822" s="14">
        <v>0</v>
      </c>
      <c r="E822" s="14">
        <v>0</v>
      </c>
      <c r="F822" s="13">
        <v>0</v>
      </c>
      <c r="G822" s="14">
        <v>0</v>
      </c>
      <c r="H822" s="14">
        <v>0</v>
      </c>
      <c r="I822" s="1">
        <v>0</v>
      </c>
      <c r="J822" s="9">
        <v>0</v>
      </c>
    </row>
    <row r="823" spans="1:10" s="23" customFormat="1" x14ac:dyDescent="0.45">
      <c r="A823" s="69" t="s">
        <v>1678</v>
      </c>
      <c r="B823" s="65"/>
      <c r="C823" s="49">
        <f>SUM($C$820:$C$822)</f>
        <v>0</v>
      </c>
      <c r="D823" s="50">
        <f>SUM($D$820:$D$822)</f>
        <v>0</v>
      </c>
      <c r="E823" s="50">
        <f>SUM($E$820:$E$822)</f>
        <v>0</v>
      </c>
      <c r="F823" s="49">
        <f>SUM($F$820:$F$822)</f>
        <v>0</v>
      </c>
      <c r="G823" s="50">
        <f>SUM($G$820:$G$822)</f>
        <v>0</v>
      </c>
      <c r="H823" s="50">
        <f>SUM($H$820:$H$822)</f>
        <v>0</v>
      </c>
      <c r="I823" s="51">
        <f>SUM($I$820:$I$822)</f>
        <v>0</v>
      </c>
      <c r="J823" s="52">
        <f>SUM($J$820:$J$822)</f>
        <v>0</v>
      </c>
    </row>
    <row r="824" spans="1:10" s="23" customFormat="1" x14ac:dyDescent="0.45">
      <c r="A824" s="16"/>
      <c r="B824" s="67"/>
      <c r="C824" s="13"/>
      <c r="D824" s="7"/>
      <c r="E824" s="7"/>
      <c r="F824" s="13"/>
      <c r="G824" s="7"/>
      <c r="H824" s="7"/>
      <c r="I824" s="1"/>
      <c r="J824" s="9"/>
    </row>
    <row r="825" spans="1:10" s="23" customFormat="1" x14ac:dyDescent="0.45">
      <c r="A825" s="45" t="s">
        <v>2143</v>
      </c>
      <c r="B825" s="63"/>
      <c r="C825" s="4"/>
      <c r="D825" s="2"/>
      <c r="E825" s="2"/>
      <c r="F825" s="4"/>
      <c r="G825" s="2"/>
      <c r="H825" s="2"/>
      <c r="I825" s="6"/>
      <c r="J825" s="3"/>
    </row>
    <row r="826" spans="1:10" s="23" customFormat="1" x14ac:dyDescent="0.45">
      <c r="A826" s="47" t="s">
        <v>1327</v>
      </c>
      <c r="B826" s="64" t="s">
        <v>1595</v>
      </c>
      <c r="C826" s="13">
        <v>13700</v>
      </c>
      <c r="D826" s="14">
        <v>1</v>
      </c>
      <c r="E826" s="14">
        <v>12454.55</v>
      </c>
      <c r="F826" s="13">
        <v>14015</v>
      </c>
      <c r="G826" s="14">
        <v>1</v>
      </c>
      <c r="H826" s="14">
        <v>12740.91</v>
      </c>
      <c r="I826" s="1">
        <v>315</v>
      </c>
      <c r="J826" s="9">
        <v>286.36</v>
      </c>
    </row>
    <row r="827" spans="1:10" s="23" customFormat="1" x14ac:dyDescent="0.45">
      <c r="A827" s="47" t="s">
        <v>2248</v>
      </c>
      <c r="B827" s="64" t="s">
        <v>1595</v>
      </c>
      <c r="C827" s="13">
        <v>350000</v>
      </c>
      <c r="D827" s="14">
        <v>1</v>
      </c>
      <c r="E827" s="14">
        <v>318181.82</v>
      </c>
      <c r="F827" s="13">
        <v>584094</v>
      </c>
      <c r="G827" s="14">
        <v>1</v>
      </c>
      <c r="H827" s="14">
        <v>530994.55000000005</v>
      </c>
      <c r="I827" s="1">
        <v>234094</v>
      </c>
      <c r="J827" s="9">
        <v>212812.73</v>
      </c>
    </row>
    <row r="828" spans="1:10" s="23" customFormat="1" x14ac:dyDescent="0.45">
      <c r="A828" s="47" t="s">
        <v>187</v>
      </c>
      <c r="B828" s="64" t="s">
        <v>1595</v>
      </c>
      <c r="C828" s="13">
        <v>308</v>
      </c>
      <c r="D828" s="14">
        <v>0</v>
      </c>
      <c r="E828" s="14">
        <v>0</v>
      </c>
      <c r="F828" s="13">
        <v>312</v>
      </c>
      <c r="G828" s="14">
        <v>0</v>
      </c>
      <c r="H828" s="14">
        <v>0</v>
      </c>
      <c r="I828" s="1">
        <v>4</v>
      </c>
      <c r="J828" s="9">
        <v>0</v>
      </c>
    </row>
    <row r="829" spans="1:10" s="23" customFormat="1" x14ac:dyDescent="0.45">
      <c r="A829" s="47" t="s">
        <v>107</v>
      </c>
      <c r="B829" s="64" t="s">
        <v>1595</v>
      </c>
      <c r="C829" s="13">
        <v>770</v>
      </c>
      <c r="D829" s="14">
        <v>0</v>
      </c>
      <c r="E829" s="14">
        <v>0</v>
      </c>
      <c r="F829" s="13">
        <v>937</v>
      </c>
      <c r="G829" s="14">
        <v>0</v>
      </c>
      <c r="H829" s="14">
        <v>0</v>
      </c>
      <c r="I829" s="1">
        <v>167</v>
      </c>
      <c r="J829" s="9">
        <v>0</v>
      </c>
    </row>
    <row r="830" spans="1:10" s="23" customFormat="1" x14ac:dyDescent="0.45">
      <c r="A830" s="47" t="s">
        <v>330</v>
      </c>
      <c r="B830" s="64" t="s">
        <v>1595</v>
      </c>
      <c r="C830" s="13">
        <v>315.7</v>
      </c>
      <c r="D830" s="14">
        <v>0</v>
      </c>
      <c r="E830" s="14">
        <v>0</v>
      </c>
      <c r="F830" s="13">
        <v>319</v>
      </c>
      <c r="G830" s="14">
        <v>0</v>
      </c>
      <c r="H830" s="14">
        <v>0</v>
      </c>
      <c r="I830" s="1">
        <v>3.3</v>
      </c>
      <c r="J830" s="9">
        <v>0</v>
      </c>
    </row>
    <row r="831" spans="1:10" s="23" customFormat="1" x14ac:dyDescent="0.45">
      <c r="A831" s="47" t="s">
        <v>1762</v>
      </c>
      <c r="B831" s="64" t="s">
        <v>1595</v>
      </c>
      <c r="C831" s="13">
        <v>788.7</v>
      </c>
      <c r="D831" s="14">
        <v>0</v>
      </c>
      <c r="E831" s="14">
        <v>0</v>
      </c>
      <c r="F831" s="13">
        <v>957</v>
      </c>
      <c r="G831" s="14">
        <v>0</v>
      </c>
      <c r="H831" s="14">
        <v>0</v>
      </c>
      <c r="I831" s="1">
        <v>168.3</v>
      </c>
      <c r="J831" s="9">
        <v>0</v>
      </c>
    </row>
    <row r="832" spans="1:10" s="23" customFormat="1" x14ac:dyDescent="0.45">
      <c r="A832" s="47" t="s">
        <v>585</v>
      </c>
      <c r="B832" s="64" t="s">
        <v>1595</v>
      </c>
      <c r="C832" s="13">
        <v>201.3</v>
      </c>
      <c r="D832" s="14">
        <v>0</v>
      </c>
      <c r="E832" s="14">
        <v>0</v>
      </c>
      <c r="F832" s="13">
        <v>205</v>
      </c>
      <c r="G832" s="14">
        <v>0</v>
      </c>
      <c r="H832" s="14">
        <v>0</v>
      </c>
      <c r="I832" s="1">
        <v>3.7</v>
      </c>
      <c r="J832" s="9">
        <v>0</v>
      </c>
    </row>
    <row r="833" spans="1:10" s="23" customFormat="1" x14ac:dyDescent="0.45">
      <c r="A833" s="47" t="s">
        <v>1179</v>
      </c>
      <c r="B833" s="64" t="s">
        <v>1595</v>
      </c>
      <c r="C833" s="13">
        <v>503.8</v>
      </c>
      <c r="D833" s="14">
        <v>0</v>
      </c>
      <c r="E833" s="14">
        <v>0</v>
      </c>
      <c r="F833" s="13">
        <v>614</v>
      </c>
      <c r="G833" s="14">
        <v>0</v>
      </c>
      <c r="H833" s="14">
        <v>0</v>
      </c>
      <c r="I833" s="1">
        <v>110.2</v>
      </c>
      <c r="J833" s="9">
        <v>0</v>
      </c>
    </row>
    <row r="834" spans="1:10" s="23" customFormat="1" x14ac:dyDescent="0.45">
      <c r="A834" s="47" t="s">
        <v>2096</v>
      </c>
      <c r="B834" s="64" t="s">
        <v>1595</v>
      </c>
      <c r="C834" s="13">
        <v>206.8</v>
      </c>
      <c r="D834" s="14">
        <v>0</v>
      </c>
      <c r="E834" s="14">
        <v>0</v>
      </c>
      <c r="F834" s="13">
        <v>209</v>
      </c>
      <c r="G834" s="14">
        <v>0</v>
      </c>
      <c r="H834" s="14">
        <v>0</v>
      </c>
      <c r="I834" s="1">
        <v>2.2000000000000002</v>
      </c>
      <c r="J834" s="9">
        <v>0</v>
      </c>
    </row>
    <row r="835" spans="1:10" s="23" customFormat="1" x14ac:dyDescent="0.45">
      <c r="A835" s="47" t="s">
        <v>1210</v>
      </c>
      <c r="B835" s="64" t="s">
        <v>1595</v>
      </c>
      <c r="C835" s="13">
        <v>515.9</v>
      </c>
      <c r="D835" s="14">
        <v>0</v>
      </c>
      <c r="E835" s="14">
        <v>0</v>
      </c>
      <c r="F835" s="13">
        <v>627</v>
      </c>
      <c r="G835" s="14">
        <v>0</v>
      </c>
      <c r="H835" s="14">
        <v>0</v>
      </c>
      <c r="I835" s="1">
        <v>111.1</v>
      </c>
      <c r="J835" s="9">
        <v>0</v>
      </c>
    </row>
    <row r="836" spans="1:10" s="23" customFormat="1" x14ac:dyDescent="0.45">
      <c r="A836" s="47" t="s">
        <v>120</v>
      </c>
      <c r="B836" s="64" t="s">
        <v>1595</v>
      </c>
      <c r="C836" s="13">
        <v>101.2</v>
      </c>
      <c r="D836" s="14">
        <v>0</v>
      </c>
      <c r="E836" s="14">
        <v>0</v>
      </c>
      <c r="F836" s="13">
        <v>102</v>
      </c>
      <c r="G836" s="14">
        <v>0</v>
      </c>
      <c r="H836" s="14">
        <v>0</v>
      </c>
      <c r="I836" s="1">
        <v>0.8</v>
      </c>
      <c r="J836" s="9">
        <v>0</v>
      </c>
    </row>
    <row r="837" spans="1:10" s="23" customFormat="1" x14ac:dyDescent="0.45">
      <c r="A837" s="47" t="s">
        <v>1569</v>
      </c>
      <c r="B837" s="64" t="s">
        <v>1595</v>
      </c>
      <c r="C837" s="13">
        <v>251.9</v>
      </c>
      <c r="D837" s="14">
        <v>0</v>
      </c>
      <c r="E837" s="14">
        <v>0</v>
      </c>
      <c r="F837" s="13">
        <v>307</v>
      </c>
      <c r="G837" s="14">
        <v>0</v>
      </c>
      <c r="H837" s="14">
        <v>0</v>
      </c>
      <c r="I837" s="1">
        <v>55.1</v>
      </c>
      <c r="J837" s="9">
        <v>0</v>
      </c>
    </row>
    <row r="838" spans="1:10" s="23" customFormat="1" x14ac:dyDescent="0.45">
      <c r="A838" s="47" t="s">
        <v>264</v>
      </c>
      <c r="B838" s="64" t="s">
        <v>1595</v>
      </c>
      <c r="C838" s="13">
        <v>103.4</v>
      </c>
      <c r="D838" s="14">
        <v>0</v>
      </c>
      <c r="E838" s="14">
        <v>0</v>
      </c>
      <c r="F838" s="13">
        <v>105</v>
      </c>
      <c r="G838" s="14">
        <v>0</v>
      </c>
      <c r="H838" s="14">
        <v>0</v>
      </c>
      <c r="I838" s="1">
        <v>1.6</v>
      </c>
      <c r="J838" s="9">
        <v>0</v>
      </c>
    </row>
    <row r="839" spans="1:10" s="23" customFormat="1" x14ac:dyDescent="0.45">
      <c r="A839" s="47" t="s">
        <v>1600</v>
      </c>
      <c r="B839" s="64" t="s">
        <v>1595</v>
      </c>
      <c r="C839" s="13">
        <v>258.5</v>
      </c>
      <c r="D839" s="14">
        <v>0</v>
      </c>
      <c r="E839" s="14">
        <v>0</v>
      </c>
      <c r="F839" s="13">
        <v>314</v>
      </c>
      <c r="G839" s="14">
        <v>0</v>
      </c>
      <c r="H839" s="14">
        <v>0</v>
      </c>
      <c r="I839" s="1">
        <v>55.5</v>
      </c>
      <c r="J839" s="9">
        <v>0</v>
      </c>
    </row>
    <row r="840" spans="1:10" s="23" customFormat="1" x14ac:dyDescent="0.45">
      <c r="A840" s="47" t="s">
        <v>160</v>
      </c>
      <c r="B840" s="64" t="s">
        <v>1595</v>
      </c>
      <c r="C840" s="13">
        <v>178.2</v>
      </c>
      <c r="D840" s="14">
        <v>0</v>
      </c>
      <c r="E840" s="14">
        <v>0</v>
      </c>
      <c r="F840" s="13">
        <v>180</v>
      </c>
      <c r="G840" s="14">
        <v>0</v>
      </c>
      <c r="H840" s="14">
        <v>0</v>
      </c>
      <c r="I840" s="1">
        <v>1.8</v>
      </c>
      <c r="J840" s="9">
        <v>0</v>
      </c>
    </row>
    <row r="841" spans="1:10" s="23" customFormat="1" x14ac:dyDescent="0.45">
      <c r="A841" s="47" t="s">
        <v>2212</v>
      </c>
      <c r="B841" s="64" t="s">
        <v>1595</v>
      </c>
      <c r="C841" s="13">
        <v>444.4</v>
      </c>
      <c r="D841" s="14">
        <v>0</v>
      </c>
      <c r="E841" s="14">
        <v>0</v>
      </c>
      <c r="F841" s="13">
        <v>541</v>
      </c>
      <c r="G841" s="14">
        <v>0</v>
      </c>
      <c r="H841" s="14">
        <v>0</v>
      </c>
      <c r="I841" s="1">
        <v>96.6</v>
      </c>
      <c r="J841" s="9">
        <v>0</v>
      </c>
    </row>
    <row r="842" spans="1:10" s="23" customFormat="1" x14ac:dyDescent="0.45">
      <c r="A842" s="47" t="s">
        <v>1630</v>
      </c>
      <c r="B842" s="64" t="s">
        <v>1595</v>
      </c>
      <c r="C842" s="13">
        <v>182.6</v>
      </c>
      <c r="D842" s="14">
        <v>0</v>
      </c>
      <c r="E842" s="14">
        <v>0</v>
      </c>
      <c r="F842" s="13">
        <v>184</v>
      </c>
      <c r="G842" s="14">
        <v>0</v>
      </c>
      <c r="H842" s="14">
        <v>0</v>
      </c>
      <c r="I842" s="1">
        <v>1.4</v>
      </c>
      <c r="J842" s="9">
        <v>0</v>
      </c>
    </row>
    <row r="843" spans="1:10" s="23" customFormat="1" x14ac:dyDescent="0.45">
      <c r="A843" s="47" t="s">
        <v>1213</v>
      </c>
      <c r="B843" s="64" t="s">
        <v>1595</v>
      </c>
      <c r="C843" s="13">
        <v>455.4</v>
      </c>
      <c r="D843" s="14">
        <v>0</v>
      </c>
      <c r="E843" s="14">
        <v>0</v>
      </c>
      <c r="F843" s="13">
        <v>551</v>
      </c>
      <c r="G843" s="14">
        <v>0</v>
      </c>
      <c r="H843" s="14">
        <v>0</v>
      </c>
      <c r="I843" s="1">
        <v>95.6</v>
      </c>
      <c r="J843" s="9">
        <v>0</v>
      </c>
    </row>
    <row r="844" spans="1:10" s="23" customFormat="1" x14ac:dyDescent="0.45">
      <c r="A844" s="47" t="s">
        <v>1462</v>
      </c>
      <c r="B844" s="64" t="s">
        <v>1595</v>
      </c>
      <c r="C844" s="13">
        <v>101.2</v>
      </c>
      <c r="D844" s="14">
        <v>0</v>
      </c>
      <c r="E844" s="14">
        <v>0</v>
      </c>
      <c r="F844" s="13">
        <v>102</v>
      </c>
      <c r="G844" s="14">
        <v>0</v>
      </c>
      <c r="H844" s="14">
        <v>0</v>
      </c>
      <c r="I844" s="1">
        <v>0.8</v>
      </c>
      <c r="J844" s="9">
        <v>0</v>
      </c>
    </row>
    <row r="845" spans="1:10" s="23" customFormat="1" x14ac:dyDescent="0.45">
      <c r="A845" s="47" t="s">
        <v>1153</v>
      </c>
      <c r="B845" s="64" t="s">
        <v>1595</v>
      </c>
      <c r="C845" s="13">
        <v>251.9</v>
      </c>
      <c r="D845" s="14">
        <v>0</v>
      </c>
      <c r="E845" s="14">
        <v>0</v>
      </c>
      <c r="F845" s="13">
        <v>307</v>
      </c>
      <c r="G845" s="14">
        <v>0</v>
      </c>
      <c r="H845" s="14">
        <v>0</v>
      </c>
      <c r="I845" s="1">
        <v>55.1</v>
      </c>
      <c r="J845" s="9">
        <v>0</v>
      </c>
    </row>
    <row r="846" spans="1:10" s="23" customFormat="1" x14ac:dyDescent="0.45">
      <c r="A846" s="47" t="s">
        <v>570</v>
      </c>
      <c r="B846" s="64" t="s">
        <v>1595</v>
      </c>
      <c r="C846" s="13">
        <v>103.4</v>
      </c>
      <c r="D846" s="14">
        <v>0</v>
      </c>
      <c r="E846" s="14">
        <v>0</v>
      </c>
      <c r="F846" s="13">
        <v>105</v>
      </c>
      <c r="G846" s="14">
        <v>0</v>
      </c>
      <c r="H846" s="14">
        <v>0</v>
      </c>
      <c r="I846" s="1">
        <v>1.6</v>
      </c>
      <c r="J846" s="9">
        <v>0</v>
      </c>
    </row>
    <row r="847" spans="1:10" s="23" customFormat="1" x14ac:dyDescent="0.45">
      <c r="A847" s="47" t="s">
        <v>1272</v>
      </c>
      <c r="B847" s="64" t="s">
        <v>1595</v>
      </c>
      <c r="C847" s="13">
        <v>258.5</v>
      </c>
      <c r="D847" s="14">
        <v>0</v>
      </c>
      <c r="E847" s="14">
        <v>0</v>
      </c>
      <c r="F847" s="13">
        <v>314</v>
      </c>
      <c r="G847" s="14">
        <v>0</v>
      </c>
      <c r="H847" s="14">
        <v>0</v>
      </c>
      <c r="I847" s="1">
        <v>55.5</v>
      </c>
      <c r="J847" s="9">
        <v>0</v>
      </c>
    </row>
    <row r="848" spans="1:10" s="23" customFormat="1" x14ac:dyDescent="0.45">
      <c r="A848" s="47" t="s">
        <v>1329</v>
      </c>
      <c r="B848" s="64" t="s">
        <v>1595</v>
      </c>
      <c r="C848" s="13">
        <v>62.7</v>
      </c>
      <c r="D848" s="14">
        <v>0</v>
      </c>
      <c r="E848" s="14">
        <v>0</v>
      </c>
      <c r="F848" s="13">
        <v>63</v>
      </c>
      <c r="G848" s="14">
        <v>0</v>
      </c>
      <c r="H848" s="14">
        <v>0</v>
      </c>
      <c r="I848" s="1">
        <v>0.3</v>
      </c>
      <c r="J848" s="9">
        <v>0</v>
      </c>
    </row>
    <row r="849" spans="1:10" s="23" customFormat="1" x14ac:dyDescent="0.45">
      <c r="A849" s="47" t="s">
        <v>966</v>
      </c>
      <c r="B849" s="64" t="s">
        <v>1595</v>
      </c>
      <c r="C849" s="13">
        <v>155.1</v>
      </c>
      <c r="D849" s="14">
        <v>0</v>
      </c>
      <c r="E849" s="14">
        <v>0</v>
      </c>
      <c r="F849" s="13">
        <v>188</v>
      </c>
      <c r="G849" s="14">
        <v>0</v>
      </c>
      <c r="H849" s="14">
        <v>0</v>
      </c>
      <c r="I849" s="1">
        <v>32.9</v>
      </c>
      <c r="J849" s="9">
        <v>0</v>
      </c>
    </row>
    <row r="850" spans="1:10" s="23" customFormat="1" x14ac:dyDescent="0.45">
      <c r="A850" s="47" t="s">
        <v>438</v>
      </c>
      <c r="B850" s="64" t="s">
        <v>1595</v>
      </c>
      <c r="C850" s="13">
        <v>63.8</v>
      </c>
      <c r="D850" s="14">
        <v>0</v>
      </c>
      <c r="E850" s="14">
        <v>0</v>
      </c>
      <c r="F850" s="13">
        <v>65</v>
      </c>
      <c r="G850" s="14">
        <v>0</v>
      </c>
      <c r="H850" s="14">
        <v>0</v>
      </c>
      <c r="I850" s="1">
        <v>1.2</v>
      </c>
      <c r="J850" s="9">
        <v>0</v>
      </c>
    </row>
    <row r="851" spans="1:10" s="23" customFormat="1" x14ac:dyDescent="0.45">
      <c r="A851" s="47" t="s">
        <v>1127</v>
      </c>
      <c r="B851" s="64" t="s">
        <v>1595</v>
      </c>
      <c r="C851" s="13">
        <v>159.5</v>
      </c>
      <c r="D851" s="14">
        <v>0</v>
      </c>
      <c r="E851" s="14">
        <v>0</v>
      </c>
      <c r="F851" s="13">
        <v>195</v>
      </c>
      <c r="G851" s="14">
        <v>0</v>
      </c>
      <c r="H851" s="14">
        <v>0</v>
      </c>
      <c r="I851" s="1">
        <v>35.5</v>
      </c>
      <c r="J851" s="9">
        <v>0</v>
      </c>
    </row>
    <row r="852" spans="1:10" s="23" customFormat="1" x14ac:dyDescent="0.45">
      <c r="A852" s="47" t="s">
        <v>2137</v>
      </c>
      <c r="B852" s="64" t="s">
        <v>1595</v>
      </c>
      <c r="C852" s="13">
        <v>42.9</v>
      </c>
      <c r="D852" s="14">
        <v>0</v>
      </c>
      <c r="E852" s="14">
        <v>0</v>
      </c>
      <c r="F852" s="13">
        <v>43</v>
      </c>
      <c r="G852" s="14">
        <v>0</v>
      </c>
      <c r="H852" s="14">
        <v>0</v>
      </c>
      <c r="I852" s="1">
        <v>0.1</v>
      </c>
      <c r="J852" s="9">
        <v>0</v>
      </c>
    </row>
    <row r="853" spans="1:10" s="23" customFormat="1" x14ac:dyDescent="0.45">
      <c r="A853" s="47" t="s">
        <v>1047</v>
      </c>
      <c r="B853" s="64" t="s">
        <v>1595</v>
      </c>
      <c r="C853" s="13">
        <v>106.7</v>
      </c>
      <c r="D853" s="14">
        <v>0</v>
      </c>
      <c r="E853" s="14">
        <v>0</v>
      </c>
      <c r="F853" s="13">
        <v>129</v>
      </c>
      <c r="G853" s="14">
        <v>0</v>
      </c>
      <c r="H853" s="14">
        <v>0</v>
      </c>
      <c r="I853" s="1">
        <v>22.3</v>
      </c>
      <c r="J853" s="9">
        <v>0</v>
      </c>
    </row>
    <row r="854" spans="1:10" s="23" customFormat="1" x14ac:dyDescent="0.45">
      <c r="A854" s="47" t="s">
        <v>1104</v>
      </c>
      <c r="B854" s="64" t="s">
        <v>1595</v>
      </c>
      <c r="C854" s="13">
        <v>44</v>
      </c>
      <c r="D854" s="14">
        <v>0</v>
      </c>
      <c r="E854" s="14">
        <v>0</v>
      </c>
      <c r="F854" s="13">
        <v>44</v>
      </c>
      <c r="G854" s="14">
        <v>0</v>
      </c>
      <c r="H854" s="14">
        <v>0</v>
      </c>
      <c r="I854" s="1">
        <v>0</v>
      </c>
      <c r="J854" s="9">
        <v>0</v>
      </c>
    </row>
    <row r="855" spans="1:10" s="23" customFormat="1" x14ac:dyDescent="0.45">
      <c r="A855" s="47" t="s">
        <v>1896</v>
      </c>
      <c r="B855" s="64" t="s">
        <v>1595</v>
      </c>
      <c r="C855" s="13">
        <v>108.9</v>
      </c>
      <c r="D855" s="14">
        <v>0</v>
      </c>
      <c r="E855" s="14">
        <v>0</v>
      </c>
      <c r="F855" s="13">
        <v>132</v>
      </c>
      <c r="G855" s="14">
        <v>0</v>
      </c>
      <c r="H855" s="14">
        <v>0</v>
      </c>
      <c r="I855" s="1">
        <v>23.1</v>
      </c>
      <c r="J855" s="9">
        <v>0</v>
      </c>
    </row>
    <row r="856" spans="1:10" s="23" customFormat="1" x14ac:dyDescent="0.45">
      <c r="A856" s="47" t="s">
        <v>876</v>
      </c>
      <c r="B856" s="64" t="s">
        <v>1595</v>
      </c>
      <c r="C856" s="13">
        <v>14.3</v>
      </c>
      <c r="D856" s="14">
        <v>0</v>
      </c>
      <c r="E856" s="14">
        <v>0</v>
      </c>
      <c r="F856" s="13">
        <v>14</v>
      </c>
      <c r="G856" s="14">
        <v>0</v>
      </c>
      <c r="H856" s="14">
        <v>0</v>
      </c>
      <c r="I856" s="1">
        <v>-0.3</v>
      </c>
      <c r="J856" s="9">
        <v>0</v>
      </c>
    </row>
    <row r="857" spans="1:10" s="23" customFormat="1" x14ac:dyDescent="0.45">
      <c r="A857" s="47" t="s">
        <v>69</v>
      </c>
      <c r="B857" s="64" t="s">
        <v>1595</v>
      </c>
      <c r="C857" s="13">
        <v>36.299999999999997</v>
      </c>
      <c r="D857" s="14">
        <v>0</v>
      </c>
      <c r="E857" s="14">
        <v>0</v>
      </c>
      <c r="F857" s="13">
        <v>43</v>
      </c>
      <c r="G857" s="14">
        <v>0</v>
      </c>
      <c r="H857" s="14">
        <v>0</v>
      </c>
      <c r="I857" s="1">
        <v>6.7</v>
      </c>
      <c r="J857" s="9">
        <v>0</v>
      </c>
    </row>
    <row r="858" spans="1:10" s="23" customFormat="1" x14ac:dyDescent="0.45">
      <c r="A858" s="47" t="s">
        <v>1874</v>
      </c>
      <c r="B858" s="64" t="s">
        <v>1595</v>
      </c>
      <c r="C858" s="13">
        <v>14.3</v>
      </c>
      <c r="D858" s="14">
        <v>0</v>
      </c>
      <c r="E858" s="14">
        <v>0</v>
      </c>
      <c r="F858" s="13">
        <v>15</v>
      </c>
      <c r="G858" s="14">
        <v>0</v>
      </c>
      <c r="H858" s="14">
        <v>0</v>
      </c>
      <c r="I858" s="1">
        <v>0.7</v>
      </c>
      <c r="J858" s="9">
        <v>0</v>
      </c>
    </row>
    <row r="859" spans="1:10" s="23" customFormat="1" x14ac:dyDescent="0.45">
      <c r="A859" s="47" t="s">
        <v>1749</v>
      </c>
      <c r="B859" s="64" t="s">
        <v>1595</v>
      </c>
      <c r="C859" s="13">
        <v>37.4</v>
      </c>
      <c r="D859" s="14">
        <v>0</v>
      </c>
      <c r="E859" s="14">
        <v>0</v>
      </c>
      <c r="F859" s="13">
        <v>45</v>
      </c>
      <c r="G859" s="14">
        <v>0</v>
      </c>
      <c r="H859" s="14">
        <v>0</v>
      </c>
      <c r="I859" s="1">
        <v>7.6</v>
      </c>
      <c r="J859" s="9">
        <v>0</v>
      </c>
    </row>
    <row r="860" spans="1:10" s="23" customFormat="1" x14ac:dyDescent="0.45">
      <c r="A860" s="47" t="s">
        <v>458</v>
      </c>
      <c r="B860" s="64" t="s">
        <v>1595</v>
      </c>
      <c r="C860" s="13">
        <v>30.8</v>
      </c>
      <c r="D860" s="14">
        <v>0</v>
      </c>
      <c r="E860" s="14">
        <v>0</v>
      </c>
      <c r="F860" s="13">
        <v>31</v>
      </c>
      <c r="G860" s="14">
        <v>0</v>
      </c>
      <c r="H860" s="14">
        <v>0</v>
      </c>
      <c r="I860" s="1">
        <v>0.2</v>
      </c>
      <c r="J860" s="9">
        <v>0</v>
      </c>
    </row>
    <row r="861" spans="1:10" s="23" customFormat="1" x14ac:dyDescent="0.45">
      <c r="A861" s="47" t="s">
        <v>134</v>
      </c>
      <c r="B861" s="64" t="s">
        <v>1595</v>
      </c>
      <c r="C861" s="13">
        <v>75.900000000000006</v>
      </c>
      <c r="D861" s="14">
        <v>0</v>
      </c>
      <c r="E861" s="14">
        <v>0</v>
      </c>
      <c r="F861" s="13">
        <v>92</v>
      </c>
      <c r="G861" s="14">
        <v>0</v>
      </c>
      <c r="H861" s="14">
        <v>0</v>
      </c>
      <c r="I861" s="1">
        <v>16.100000000000001</v>
      </c>
      <c r="J861" s="9">
        <v>0</v>
      </c>
    </row>
    <row r="862" spans="1:10" s="23" customFormat="1" x14ac:dyDescent="0.45">
      <c r="A862" s="47" t="s">
        <v>917</v>
      </c>
      <c r="B862" s="64" t="s">
        <v>1595</v>
      </c>
      <c r="C862" s="13">
        <v>30.8</v>
      </c>
      <c r="D862" s="14">
        <v>0</v>
      </c>
      <c r="E862" s="14">
        <v>0</v>
      </c>
      <c r="F862" s="13">
        <v>32</v>
      </c>
      <c r="G862" s="14">
        <v>0</v>
      </c>
      <c r="H862" s="14">
        <v>0</v>
      </c>
      <c r="I862" s="1">
        <v>1.2</v>
      </c>
      <c r="J862" s="9">
        <v>0</v>
      </c>
    </row>
    <row r="863" spans="1:10" s="23" customFormat="1" x14ac:dyDescent="0.45">
      <c r="A863" s="47" t="s">
        <v>165</v>
      </c>
      <c r="B863" s="64" t="s">
        <v>1595</v>
      </c>
      <c r="C863" s="13">
        <v>78.099999999999994</v>
      </c>
      <c r="D863" s="14">
        <v>0</v>
      </c>
      <c r="E863" s="14">
        <v>0</v>
      </c>
      <c r="F863" s="13">
        <v>95</v>
      </c>
      <c r="G863" s="14">
        <v>0</v>
      </c>
      <c r="H863" s="14">
        <v>0</v>
      </c>
      <c r="I863" s="1">
        <v>16.899999999999999</v>
      </c>
      <c r="J863" s="9">
        <v>0</v>
      </c>
    </row>
    <row r="864" spans="1:10" s="23" customFormat="1" x14ac:dyDescent="0.45">
      <c r="A864" s="47" t="s">
        <v>37</v>
      </c>
      <c r="B864" s="64" t="s">
        <v>1595</v>
      </c>
      <c r="C864" s="13">
        <v>8.8000000000000007</v>
      </c>
      <c r="D864" s="14">
        <v>0</v>
      </c>
      <c r="E864" s="14">
        <v>0</v>
      </c>
      <c r="F864" s="13">
        <v>9</v>
      </c>
      <c r="G864" s="14">
        <v>0</v>
      </c>
      <c r="H864" s="14">
        <v>0</v>
      </c>
      <c r="I864" s="1">
        <v>0.2</v>
      </c>
      <c r="J864" s="9">
        <v>0</v>
      </c>
    </row>
    <row r="865" spans="1:10" s="23" customFormat="1" x14ac:dyDescent="0.45">
      <c r="A865" s="47" t="s">
        <v>1316</v>
      </c>
      <c r="B865" s="64" t="s">
        <v>1595</v>
      </c>
      <c r="C865" s="13">
        <v>22</v>
      </c>
      <c r="D865" s="14">
        <v>0</v>
      </c>
      <c r="E865" s="14">
        <v>0</v>
      </c>
      <c r="F865" s="13">
        <v>26</v>
      </c>
      <c r="G865" s="14">
        <v>0</v>
      </c>
      <c r="H865" s="14">
        <v>0</v>
      </c>
      <c r="I865" s="1">
        <v>4</v>
      </c>
      <c r="J865" s="9">
        <v>0</v>
      </c>
    </row>
    <row r="866" spans="1:10" s="23" customFormat="1" x14ac:dyDescent="0.45">
      <c r="A866" s="47" t="s">
        <v>645</v>
      </c>
      <c r="B866" s="64" t="s">
        <v>1595</v>
      </c>
      <c r="C866" s="13">
        <v>8.8000000000000007</v>
      </c>
      <c r="D866" s="14">
        <v>0</v>
      </c>
      <c r="E866" s="14">
        <v>0</v>
      </c>
      <c r="F866" s="13">
        <v>9</v>
      </c>
      <c r="G866" s="14">
        <v>0</v>
      </c>
      <c r="H866" s="14">
        <v>0</v>
      </c>
      <c r="I866" s="1">
        <v>0.2</v>
      </c>
      <c r="J866" s="9">
        <v>0</v>
      </c>
    </row>
    <row r="867" spans="1:10" s="23" customFormat="1" x14ac:dyDescent="0.45">
      <c r="A867" s="47" t="s">
        <v>6</v>
      </c>
      <c r="B867" s="64" t="s">
        <v>1595</v>
      </c>
      <c r="C867" s="13">
        <v>23.1</v>
      </c>
      <c r="D867" s="14">
        <v>0</v>
      </c>
      <c r="E867" s="14">
        <v>0</v>
      </c>
      <c r="F867" s="13">
        <v>26</v>
      </c>
      <c r="G867" s="14">
        <v>0</v>
      </c>
      <c r="H867" s="14">
        <v>0</v>
      </c>
      <c r="I867" s="1">
        <v>2.9</v>
      </c>
      <c r="J867" s="9">
        <v>0</v>
      </c>
    </row>
    <row r="868" spans="1:10" s="23" customFormat="1" x14ac:dyDescent="0.45">
      <c r="A868" s="47" t="s">
        <v>1810</v>
      </c>
      <c r="B868" s="64" t="s">
        <v>1595</v>
      </c>
      <c r="C868" s="13">
        <v>42.9</v>
      </c>
      <c r="D868" s="14">
        <v>0</v>
      </c>
      <c r="E868" s="14">
        <v>0</v>
      </c>
      <c r="F868" s="13">
        <v>43</v>
      </c>
      <c r="G868" s="14">
        <v>0</v>
      </c>
      <c r="H868" s="14">
        <v>0</v>
      </c>
      <c r="I868" s="1">
        <v>0.1</v>
      </c>
      <c r="J868" s="9">
        <v>0</v>
      </c>
    </row>
    <row r="869" spans="1:10" s="23" customFormat="1" x14ac:dyDescent="0.45">
      <c r="A869" s="47" t="s">
        <v>1975</v>
      </c>
      <c r="B869" s="64" t="s">
        <v>1595</v>
      </c>
      <c r="C869" s="13">
        <v>106.7</v>
      </c>
      <c r="D869" s="14">
        <v>0</v>
      </c>
      <c r="E869" s="14">
        <v>0</v>
      </c>
      <c r="F869" s="13">
        <v>129</v>
      </c>
      <c r="G869" s="14">
        <v>0</v>
      </c>
      <c r="H869" s="14">
        <v>0</v>
      </c>
      <c r="I869" s="1">
        <v>22.3</v>
      </c>
      <c r="J869" s="9">
        <v>0</v>
      </c>
    </row>
    <row r="870" spans="1:10" s="23" customFormat="1" x14ac:dyDescent="0.45">
      <c r="A870" s="47" t="s">
        <v>295</v>
      </c>
      <c r="B870" s="64" t="s">
        <v>1595</v>
      </c>
      <c r="C870" s="13">
        <v>44</v>
      </c>
      <c r="D870" s="14">
        <v>0</v>
      </c>
      <c r="E870" s="14">
        <v>0</v>
      </c>
      <c r="F870" s="13">
        <v>44</v>
      </c>
      <c r="G870" s="14">
        <v>0</v>
      </c>
      <c r="H870" s="14">
        <v>0</v>
      </c>
      <c r="I870" s="1">
        <v>0</v>
      </c>
      <c r="J870" s="9">
        <v>0</v>
      </c>
    </row>
    <row r="871" spans="1:10" s="23" customFormat="1" x14ac:dyDescent="0.45">
      <c r="A871" s="47" t="s">
        <v>349</v>
      </c>
      <c r="B871" s="64" t="s">
        <v>1595</v>
      </c>
      <c r="C871" s="13">
        <v>108.9</v>
      </c>
      <c r="D871" s="14">
        <v>0</v>
      </c>
      <c r="E871" s="14">
        <v>0</v>
      </c>
      <c r="F871" s="13">
        <v>132</v>
      </c>
      <c r="G871" s="14">
        <v>0</v>
      </c>
      <c r="H871" s="14">
        <v>0</v>
      </c>
      <c r="I871" s="1">
        <v>23.1</v>
      </c>
      <c r="J871" s="9">
        <v>0</v>
      </c>
    </row>
    <row r="872" spans="1:10" s="23" customFormat="1" x14ac:dyDescent="0.45">
      <c r="A872" s="47" t="s">
        <v>854</v>
      </c>
      <c r="B872" s="64" t="s">
        <v>1595</v>
      </c>
      <c r="C872" s="13">
        <v>101.2</v>
      </c>
      <c r="D872" s="14">
        <v>0</v>
      </c>
      <c r="E872" s="14">
        <v>0</v>
      </c>
      <c r="F872" s="13">
        <v>102</v>
      </c>
      <c r="G872" s="14">
        <v>0</v>
      </c>
      <c r="H872" s="14">
        <v>0</v>
      </c>
      <c r="I872" s="1">
        <v>0.8</v>
      </c>
      <c r="J872" s="9">
        <v>0</v>
      </c>
    </row>
    <row r="873" spans="1:10" s="23" customFormat="1" x14ac:dyDescent="0.45">
      <c r="A873" s="47" t="s">
        <v>402</v>
      </c>
      <c r="B873" s="64" t="s">
        <v>1595</v>
      </c>
      <c r="C873" s="13">
        <v>251.9</v>
      </c>
      <c r="D873" s="14">
        <v>0</v>
      </c>
      <c r="E873" s="14">
        <v>0</v>
      </c>
      <c r="F873" s="13">
        <v>307</v>
      </c>
      <c r="G873" s="14">
        <v>0</v>
      </c>
      <c r="H873" s="14">
        <v>0</v>
      </c>
      <c r="I873" s="1">
        <v>55.1</v>
      </c>
      <c r="J873" s="9">
        <v>0</v>
      </c>
    </row>
    <row r="874" spans="1:10" s="23" customFormat="1" x14ac:dyDescent="0.45">
      <c r="A874" s="47" t="s">
        <v>1742</v>
      </c>
      <c r="B874" s="64" t="s">
        <v>1595</v>
      </c>
      <c r="C874" s="13">
        <v>103.4</v>
      </c>
      <c r="D874" s="14">
        <v>0</v>
      </c>
      <c r="E874" s="14">
        <v>0</v>
      </c>
      <c r="F874" s="13">
        <v>105</v>
      </c>
      <c r="G874" s="14">
        <v>0</v>
      </c>
      <c r="H874" s="14">
        <v>0</v>
      </c>
      <c r="I874" s="1">
        <v>1.6</v>
      </c>
      <c r="J874" s="9">
        <v>0</v>
      </c>
    </row>
    <row r="875" spans="1:10" s="23" customFormat="1" x14ac:dyDescent="0.45">
      <c r="A875" s="47" t="s">
        <v>1140</v>
      </c>
      <c r="B875" s="64" t="s">
        <v>1595</v>
      </c>
      <c r="C875" s="13">
        <v>258.5</v>
      </c>
      <c r="D875" s="14">
        <v>0</v>
      </c>
      <c r="E875" s="14">
        <v>0</v>
      </c>
      <c r="F875" s="13">
        <v>312</v>
      </c>
      <c r="G875" s="14">
        <v>0</v>
      </c>
      <c r="H875" s="14">
        <v>0</v>
      </c>
      <c r="I875" s="1">
        <v>53.5</v>
      </c>
      <c r="J875" s="9">
        <v>0</v>
      </c>
    </row>
    <row r="876" spans="1:10" s="23" customFormat="1" x14ac:dyDescent="0.45">
      <c r="A876" s="47" t="s">
        <v>167</v>
      </c>
      <c r="B876" s="64" t="s">
        <v>1595</v>
      </c>
      <c r="C876" s="13">
        <v>17.600000000000001</v>
      </c>
      <c r="D876" s="14">
        <v>0</v>
      </c>
      <c r="E876" s="14">
        <v>0</v>
      </c>
      <c r="F876" s="13">
        <v>18</v>
      </c>
      <c r="G876" s="14">
        <v>0</v>
      </c>
      <c r="H876" s="14">
        <v>0</v>
      </c>
      <c r="I876" s="1">
        <v>0.4</v>
      </c>
      <c r="J876" s="9">
        <v>0</v>
      </c>
    </row>
    <row r="877" spans="1:10" s="23" customFormat="1" x14ac:dyDescent="0.45">
      <c r="A877" s="47" t="s">
        <v>1667</v>
      </c>
      <c r="B877" s="64" t="s">
        <v>1595</v>
      </c>
      <c r="C877" s="13">
        <v>44</v>
      </c>
      <c r="D877" s="14">
        <v>0</v>
      </c>
      <c r="E877" s="14">
        <v>0</v>
      </c>
      <c r="F877" s="13">
        <v>53</v>
      </c>
      <c r="G877" s="14">
        <v>0</v>
      </c>
      <c r="H877" s="14">
        <v>0</v>
      </c>
      <c r="I877" s="1">
        <v>9</v>
      </c>
      <c r="J877" s="9">
        <v>0</v>
      </c>
    </row>
    <row r="878" spans="1:10" s="23" customFormat="1" x14ac:dyDescent="0.45">
      <c r="A878" s="47" t="s">
        <v>1178</v>
      </c>
      <c r="B878" s="64" t="s">
        <v>1595</v>
      </c>
      <c r="C878" s="13">
        <v>18.7</v>
      </c>
      <c r="D878" s="14">
        <v>0</v>
      </c>
      <c r="E878" s="14">
        <v>0</v>
      </c>
      <c r="F878" s="13">
        <v>19</v>
      </c>
      <c r="G878" s="14">
        <v>0</v>
      </c>
      <c r="H878" s="14">
        <v>0</v>
      </c>
      <c r="I878" s="1">
        <v>0.3</v>
      </c>
      <c r="J878" s="9">
        <v>0</v>
      </c>
    </row>
    <row r="879" spans="1:10" s="23" customFormat="1" x14ac:dyDescent="0.45">
      <c r="A879" s="47" t="s">
        <v>228</v>
      </c>
      <c r="B879" s="64" t="s">
        <v>1595</v>
      </c>
      <c r="C879" s="13">
        <v>45.1</v>
      </c>
      <c r="D879" s="14">
        <v>0</v>
      </c>
      <c r="E879" s="14">
        <v>0</v>
      </c>
      <c r="F879" s="13">
        <v>55</v>
      </c>
      <c r="G879" s="14">
        <v>0</v>
      </c>
      <c r="H879" s="14">
        <v>0</v>
      </c>
      <c r="I879" s="1">
        <v>9.9</v>
      </c>
      <c r="J879" s="9">
        <v>0</v>
      </c>
    </row>
    <row r="880" spans="1:10" s="23" customFormat="1" x14ac:dyDescent="0.45">
      <c r="A880" s="47" t="s">
        <v>304</v>
      </c>
      <c r="B880" s="64" t="s">
        <v>1595</v>
      </c>
      <c r="C880" s="13">
        <v>2772</v>
      </c>
      <c r="D880" s="14">
        <v>0</v>
      </c>
      <c r="E880" s="14">
        <v>0</v>
      </c>
      <c r="F880" s="13">
        <v>3751</v>
      </c>
      <c r="G880" s="14">
        <v>0</v>
      </c>
      <c r="H880" s="14">
        <v>0</v>
      </c>
      <c r="I880" s="1">
        <v>979</v>
      </c>
      <c r="J880" s="9">
        <v>0</v>
      </c>
    </row>
    <row r="881" spans="1:10" s="23" customFormat="1" x14ac:dyDescent="0.45">
      <c r="A881" s="47" t="s">
        <v>1827</v>
      </c>
      <c r="B881" s="64" t="s">
        <v>1595</v>
      </c>
      <c r="C881" s="13">
        <v>27999</v>
      </c>
      <c r="D881" s="14">
        <v>0</v>
      </c>
      <c r="E881" s="14">
        <v>0</v>
      </c>
      <c r="F881" s="13">
        <v>31262</v>
      </c>
      <c r="G881" s="14">
        <v>0</v>
      </c>
      <c r="H881" s="14">
        <v>0</v>
      </c>
      <c r="I881" s="1">
        <v>3263</v>
      </c>
      <c r="J881" s="9">
        <v>0</v>
      </c>
    </row>
    <row r="882" spans="1:10" s="23" customFormat="1" x14ac:dyDescent="0.45">
      <c r="A882" s="47" t="s">
        <v>375</v>
      </c>
      <c r="B882" s="64" t="s">
        <v>1595</v>
      </c>
      <c r="C882" s="13">
        <v>3444</v>
      </c>
      <c r="D882" s="14">
        <v>0</v>
      </c>
      <c r="E882" s="14">
        <v>0</v>
      </c>
      <c r="F882" s="13">
        <v>4783</v>
      </c>
      <c r="G882" s="14">
        <v>0</v>
      </c>
      <c r="H882" s="14">
        <v>0</v>
      </c>
      <c r="I882" s="1">
        <v>1339</v>
      </c>
      <c r="J882" s="9">
        <v>0</v>
      </c>
    </row>
    <row r="883" spans="1:10" s="23" customFormat="1" x14ac:dyDescent="0.45">
      <c r="A883" s="47" t="s">
        <v>40</v>
      </c>
      <c r="B883" s="64" t="s">
        <v>1595</v>
      </c>
      <c r="C883" s="13">
        <v>28699</v>
      </c>
      <c r="D883" s="14">
        <v>0</v>
      </c>
      <c r="E883" s="14">
        <v>0</v>
      </c>
      <c r="F883" s="13">
        <v>31887</v>
      </c>
      <c r="G883" s="14">
        <v>0</v>
      </c>
      <c r="H883" s="14">
        <v>0</v>
      </c>
      <c r="I883" s="1">
        <v>3188</v>
      </c>
      <c r="J883" s="9">
        <v>0</v>
      </c>
    </row>
    <row r="884" spans="1:10" s="23" customFormat="1" x14ac:dyDescent="0.45">
      <c r="A884" s="47" t="s">
        <v>1977</v>
      </c>
      <c r="B884" s="64" t="s">
        <v>1595</v>
      </c>
      <c r="C884" s="13">
        <v>1812.8</v>
      </c>
      <c r="D884" s="14">
        <v>0</v>
      </c>
      <c r="E884" s="14">
        <v>0</v>
      </c>
      <c r="F884" s="13">
        <v>2453</v>
      </c>
      <c r="G884" s="14">
        <v>0</v>
      </c>
      <c r="H884" s="14">
        <v>0</v>
      </c>
      <c r="I884" s="1">
        <v>640.20000000000005</v>
      </c>
      <c r="J884" s="9">
        <v>0</v>
      </c>
    </row>
    <row r="885" spans="1:10" s="23" customFormat="1" x14ac:dyDescent="0.45">
      <c r="A885" s="47" t="s">
        <v>1254</v>
      </c>
      <c r="B885" s="64" t="s">
        <v>1595</v>
      </c>
      <c r="C885" s="13">
        <v>18308</v>
      </c>
      <c r="D885" s="14">
        <v>0</v>
      </c>
      <c r="E885" s="14">
        <v>0</v>
      </c>
      <c r="F885" s="13">
        <v>20441</v>
      </c>
      <c r="G885" s="14">
        <v>0</v>
      </c>
      <c r="H885" s="14">
        <v>0</v>
      </c>
      <c r="I885" s="1">
        <v>2133</v>
      </c>
      <c r="J885" s="9">
        <v>0</v>
      </c>
    </row>
    <row r="886" spans="1:10" s="23" customFormat="1" x14ac:dyDescent="0.45">
      <c r="A886" s="47" t="s">
        <v>602</v>
      </c>
      <c r="B886" s="64" t="s">
        <v>1595</v>
      </c>
      <c r="C886" s="13">
        <v>30798.9</v>
      </c>
      <c r="D886" s="14">
        <v>0</v>
      </c>
      <c r="E886" s="14">
        <v>0</v>
      </c>
      <c r="F886" s="13">
        <v>0</v>
      </c>
      <c r="G886" s="14">
        <v>0</v>
      </c>
      <c r="H886" s="14">
        <v>0</v>
      </c>
      <c r="I886" s="1">
        <v>-30798.9</v>
      </c>
      <c r="J886" s="9">
        <v>0</v>
      </c>
    </row>
    <row r="887" spans="1:10" s="23" customFormat="1" x14ac:dyDescent="0.45">
      <c r="A887" s="47" t="s">
        <v>1534</v>
      </c>
      <c r="B887" s="64" t="s">
        <v>1595</v>
      </c>
      <c r="C887" s="13">
        <v>3788.4</v>
      </c>
      <c r="D887" s="14">
        <v>0</v>
      </c>
      <c r="E887" s="14">
        <v>0</v>
      </c>
      <c r="F887" s="13">
        <v>0</v>
      </c>
      <c r="G887" s="14">
        <v>0</v>
      </c>
      <c r="H887" s="14">
        <v>0</v>
      </c>
      <c r="I887" s="1">
        <v>-3788.4</v>
      </c>
      <c r="J887" s="9">
        <v>0</v>
      </c>
    </row>
    <row r="888" spans="1:10" s="23" customFormat="1" x14ac:dyDescent="0.45">
      <c r="A888" s="47" t="s">
        <v>1934</v>
      </c>
      <c r="B888" s="64" t="s">
        <v>1595</v>
      </c>
      <c r="C888" s="13">
        <v>31568.9</v>
      </c>
      <c r="D888" s="14">
        <v>0</v>
      </c>
      <c r="E888" s="14">
        <v>0</v>
      </c>
      <c r="F888" s="13">
        <v>0</v>
      </c>
      <c r="G888" s="14">
        <v>0</v>
      </c>
      <c r="H888" s="14">
        <v>0</v>
      </c>
      <c r="I888" s="1">
        <v>-31568.9</v>
      </c>
      <c r="J888" s="9">
        <v>0</v>
      </c>
    </row>
    <row r="889" spans="1:10" s="23" customFormat="1" x14ac:dyDescent="0.45">
      <c r="A889" s="47" t="s">
        <v>2279</v>
      </c>
      <c r="B889" s="64" t="s">
        <v>1595</v>
      </c>
      <c r="C889" s="13">
        <v>20138.8</v>
      </c>
      <c r="D889" s="14">
        <v>0</v>
      </c>
      <c r="E889" s="14">
        <v>0</v>
      </c>
      <c r="F889" s="13">
        <v>0</v>
      </c>
      <c r="G889" s="14">
        <v>0</v>
      </c>
      <c r="H889" s="14">
        <v>0</v>
      </c>
      <c r="I889" s="1">
        <v>-20138.8</v>
      </c>
      <c r="J889" s="9">
        <v>0</v>
      </c>
    </row>
    <row r="890" spans="1:10" s="23" customFormat="1" x14ac:dyDescent="0.45">
      <c r="A890" s="47" t="s">
        <v>1075</v>
      </c>
      <c r="B890" s="64" t="s">
        <v>1595</v>
      </c>
      <c r="C890" s="13">
        <v>2477.1999999999998</v>
      </c>
      <c r="D890" s="14">
        <v>0</v>
      </c>
      <c r="E890" s="14">
        <v>0</v>
      </c>
      <c r="F890" s="13">
        <v>3127</v>
      </c>
      <c r="G890" s="14">
        <v>0</v>
      </c>
      <c r="H890" s="14">
        <v>0</v>
      </c>
      <c r="I890" s="1">
        <v>649.79999999999995</v>
      </c>
      <c r="J890" s="9">
        <v>0</v>
      </c>
    </row>
    <row r="891" spans="1:10" s="23" customFormat="1" x14ac:dyDescent="0.45">
      <c r="A891" s="47" t="s">
        <v>236</v>
      </c>
      <c r="B891" s="64" t="s">
        <v>1595</v>
      </c>
      <c r="C891" s="13">
        <v>20641.5</v>
      </c>
      <c r="D891" s="14">
        <v>0</v>
      </c>
      <c r="E891" s="14">
        <v>0</v>
      </c>
      <c r="F891" s="13">
        <v>20849</v>
      </c>
      <c r="G891" s="14">
        <v>0</v>
      </c>
      <c r="H891" s="14">
        <v>0</v>
      </c>
      <c r="I891" s="1">
        <v>207.5</v>
      </c>
      <c r="J891" s="9">
        <v>0</v>
      </c>
    </row>
    <row r="892" spans="1:10" s="23" customFormat="1" x14ac:dyDescent="0.45">
      <c r="A892" s="47" t="s">
        <v>206</v>
      </c>
      <c r="B892" s="64" t="s">
        <v>1595</v>
      </c>
      <c r="C892" s="13">
        <v>906.4</v>
      </c>
      <c r="D892" s="14">
        <v>0</v>
      </c>
      <c r="E892" s="14">
        <v>0</v>
      </c>
      <c r="F892" s="13">
        <v>1227</v>
      </c>
      <c r="G892" s="14">
        <v>0</v>
      </c>
      <c r="H892" s="14">
        <v>0</v>
      </c>
      <c r="I892" s="1">
        <v>320.60000000000002</v>
      </c>
      <c r="J892" s="9">
        <v>0</v>
      </c>
    </row>
    <row r="893" spans="1:10" s="23" customFormat="1" x14ac:dyDescent="0.45">
      <c r="A893" s="47" t="s">
        <v>763</v>
      </c>
      <c r="B893" s="64" t="s">
        <v>1595</v>
      </c>
      <c r="C893" s="13">
        <v>10068.299999999999</v>
      </c>
      <c r="D893" s="14">
        <v>0</v>
      </c>
      <c r="E893" s="14">
        <v>0</v>
      </c>
      <c r="F893" s="13">
        <v>10220</v>
      </c>
      <c r="G893" s="14">
        <v>0</v>
      </c>
      <c r="H893" s="14">
        <v>0</v>
      </c>
      <c r="I893" s="1">
        <v>151.69999999999999</v>
      </c>
      <c r="J893" s="9">
        <v>0</v>
      </c>
    </row>
    <row r="894" spans="1:10" s="23" customFormat="1" x14ac:dyDescent="0.45">
      <c r="A894" s="47" t="s">
        <v>1781</v>
      </c>
      <c r="B894" s="64" t="s">
        <v>1595</v>
      </c>
      <c r="C894" s="13">
        <v>1238.5999999999999</v>
      </c>
      <c r="D894" s="14">
        <v>0</v>
      </c>
      <c r="E894" s="14">
        <v>0</v>
      </c>
      <c r="F894" s="13">
        <v>1564</v>
      </c>
      <c r="G894" s="14">
        <v>0</v>
      </c>
      <c r="H894" s="14">
        <v>0</v>
      </c>
      <c r="I894" s="1">
        <v>325.39999999999998</v>
      </c>
      <c r="J894" s="9">
        <v>0</v>
      </c>
    </row>
    <row r="895" spans="1:10" s="23" customFormat="1" x14ac:dyDescent="0.45">
      <c r="A895" s="47" t="s">
        <v>1054</v>
      </c>
      <c r="B895" s="64" t="s">
        <v>1595</v>
      </c>
      <c r="C895" s="13">
        <v>10320.200000000001</v>
      </c>
      <c r="D895" s="14">
        <v>0</v>
      </c>
      <c r="E895" s="14">
        <v>0</v>
      </c>
      <c r="F895" s="13">
        <v>10425</v>
      </c>
      <c r="G895" s="14">
        <v>0</v>
      </c>
      <c r="H895" s="14">
        <v>0</v>
      </c>
      <c r="I895" s="1">
        <v>104.8</v>
      </c>
      <c r="J895" s="9">
        <v>0</v>
      </c>
    </row>
    <row r="896" spans="1:10" s="23" customFormat="1" x14ac:dyDescent="0.45">
      <c r="A896" s="47" t="s">
        <v>1637</v>
      </c>
      <c r="B896" s="64" t="s">
        <v>1595</v>
      </c>
      <c r="C896" s="13">
        <v>1599.4</v>
      </c>
      <c r="D896" s="14">
        <v>0</v>
      </c>
      <c r="E896" s="14">
        <v>0</v>
      </c>
      <c r="F896" s="13">
        <v>2164</v>
      </c>
      <c r="G896" s="14">
        <v>0</v>
      </c>
      <c r="H896" s="14">
        <v>0</v>
      </c>
      <c r="I896" s="1">
        <v>564.6</v>
      </c>
      <c r="J896" s="9">
        <v>0</v>
      </c>
    </row>
    <row r="897" spans="1:10" s="23" customFormat="1" x14ac:dyDescent="0.45">
      <c r="A897" s="47" t="s">
        <v>618</v>
      </c>
      <c r="B897" s="64" t="s">
        <v>1595</v>
      </c>
      <c r="C897" s="13">
        <v>17768.3</v>
      </c>
      <c r="D897" s="14">
        <v>0</v>
      </c>
      <c r="E897" s="14">
        <v>0</v>
      </c>
      <c r="F897" s="13">
        <v>18036</v>
      </c>
      <c r="G897" s="14">
        <v>0</v>
      </c>
      <c r="H897" s="14">
        <v>0</v>
      </c>
      <c r="I897" s="1">
        <v>267.7</v>
      </c>
      <c r="J897" s="9">
        <v>0</v>
      </c>
    </row>
    <row r="898" spans="1:10" s="23" customFormat="1" x14ac:dyDescent="0.45">
      <c r="A898" s="47" t="s">
        <v>1888</v>
      </c>
      <c r="B898" s="64" t="s">
        <v>1595</v>
      </c>
      <c r="C898" s="13">
        <v>2185.6999999999998</v>
      </c>
      <c r="D898" s="14">
        <v>0</v>
      </c>
      <c r="E898" s="14">
        <v>0</v>
      </c>
      <c r="F898" s="13">
        <v>2760</v>
      </c>
      <c r="G898" s="14">
        <v>0</v>
      </c>
      <c r="H898" s="14">
        <v>0</v>
      </c>
      <c r="I898" s="1">
        <v>574.29999999999995</v>
      </c>
      <c r="J898" s="9">
        <v>0</v>
      </c>
    </row>
    <row r="899" spans="1:10" s="23" customFormat="1" x14ac:dyDescent="0.45">
      <c r="A899" s="47" t="s">
        <v>338</v>
      </c>
      <c r="B899" s="64" t="s">
        <v>1595</v>
      </c>
      <c r="C899" s="13">
        <v>18212.7</v>
      </c>
      <c r="D899" s="14">
        <v>0</v>
      </c>
      <c r="E899" s="14">
        <v>0</v>
      </c>
      <c r="F899" s="13">
        <v>18396</v>
      </c>
      <c r="G899" s="14">
        <v>0</v>
      </c>
      <c r="H899" s="14">
        <v>0</v>
      </c>
      <c r="I899" s="1">
        <v>183.3</v>
      </c>
      <c r="J899" s="9">
        <v>0</v>
      </c>
    </row>
    <row r="900" spans="1:10" s="23" customFormat="1" x14ac:dyDescent="0.45">
      <c r="A900" s="47" t="s">
        <v>729</v>
      </c>
      <c r="B900" s="64" t="s">
        <v>1595</v>
      </c>
      <c r="C900" s="13">
        <v>906.4</v>
      </c>
      <c r="D900" s="14">
        <v>0</v>
      </c>
      <c r="E900" s="14">
        <v>0</v>
      </c>
      <c r="F900" s="13">
        <v>1227</v>
      </c>
      <c r="G900" s="14">
        <v>0</v>
      </c>
      <c r="H900" s="14">
        <v>0</v>
      </c>
      <c r="I900" s="1">
        <v>320.60000000000002</v>
      </c>
      <c r="J900" s="9">
        <v>0</v>
      </c>
    </row>
    <row r="901" spans="1:10" s="23" customFormat="1" x14ac:dyDescent="0.45">
      <c r="A901" s="47" t="s">
        <v>1478</v>
      </c>
      <c r="B901" s="64" t="s">
        <v>1595</v>
      </c>
      <c r="C901" s="13">
        <v>10068.299999999999</v>
      </c>
      <c r="D901" s="14">
        <v>0</v>
      </c>
      <c r="E901" s="14">
        <v>0</v>
      </c>
      <c r="F901" s="13">
        <v>10220</v>
      </c>
      <c r="G901" s="14">
        <v>0</v>
      </c>
      <c r="H901" s="14">
        <v>0</v>
      </c>
      <c r="I901" s="1">
        <v>151.69999999999999</v>
      </c>
      <c r="J901" s="9">
        <v>0</v>
      </c>
    </row>
    <row r="902" spans="1:10" s="23" customFormat="1" x14ac:dyDescent="0.45">
      <c r="A902" s="47" t="s">
        <v>1022</v>
      </c>
      <c r="B902" s="64" t="s">
        <v>1595</v>
      </c>
      <c r="C902" s="13">
        <v>1238.5999999999999</v>
      </c>
      <c r="D902" s="14">
        <v>0</v>
      </c>
      <c r="E902" s="14">
        <v>0</v>
      </c>
      <c r="F902" s="13">
        <v>1564</v>
      </c>
      <c r="G902" s="14">
        <v>0</v>
      </c>
      <c r="H902" s="14">
        <v>0</v>
      </c>
      <c r="I902" s="1">
        <v>325.39999999999998</v>
      </c>
      <c r="J902" s="9">
        <v>0</v>
      </c>
    </row>
    <row r="903" spans="1:10" s="23" customFormat="1" x14ac:dyDescent="0.45">
      <c r="A903" s="47" t="s">
        <v>1051</v>
      </c>
      <c r="B903" s="64" t="s">
        <v>1595</v>
      </c>
      <c r="C903" s="13">
        <v>10320.200000000001</v>
      </c>
      <c r="D903" s="14">
        <v>0</v>
      </c>
      <c r="E903" s="14">
        <v>0</v>
      </c>
      <c r="F903" s="13">
        <v>10425</v>
      </c>
      <c r="G903" s="14">
        <v>0</v>
      </c>
      <c r="H903" s="14">
        <v>0</v>
      </c>
      <c r="I903" s="1">
        <v>104.8</v>
      </c>
      <c r="J903" s="9">
        <v>0</v>
      </c>
    </row>
    <row r="904" spans="1:10" s="23" customFormat="1" x14ac:dyDescent="0.45">
      <c r="A904" s="47" t="s">
        <v>157</v>
      </c>
      <c r="B904" s="64" t="s">
        <v>1595</v>
      </c>
      <c r="C904" s="13">
        <v>559.9</v>
      </c>
      <c r="D904" s="14">
        <v>0</v>
      </c>
      <c r="E904" s="14">
        <v>0</v>
      </c>
      <c r="F904" s="13">
        <v>758</v>
      </c>
      <c r="G904" s="14">
        <v>0</v>
      </c>
      <c r="H904" s="14">
        <v>0</v>
      </c>
      <c r="I904" s="1">
        <v>198.1</v>
      </c>
      <c r="J904" s="9">
        <v>0</v>
      </c>
    </row>
    <row r="905" spans="1:10" s="23" customFormat="1" x14ac:dyDescent="0.45">
      <c r="A905" s="47" t="s">
        <v>1732</v>
      </c>
      <c r="B905" s="64" t="s">
        <v>1595</v>
      </c>
      <c r="C905" s="13">
        <v>6219.4</v>
      </c>
      <c r="D905" s="14">
        <v>0</v>
      </c>
      <c r="E905" s="14">
        <v>0</v>
      </c>
      <c r="F905" s="13">
        <v>6313</v>
      </c>
      <c r="G905" s="14">
        <v>0</v>
      </c>
      <c r="H905" s="14">
        <v>0</v>
      </c>
      <c r="I905" s="1">
        <v>93.6</v>
      </c>
      <c r="J905" s="9">
        <v>0</v>
      </c>
    </row>
    <row r="906" spans="1:10" s="23" customFormat="1" x14ac:dyDescent="0.45">
      <c r="A906" s="47" t="s">
        <v>432</v>
      </c>
      <c r="B906" s="64" t="s">
        <v>1595</v>
      </c>
      <c r="C906" s="13">
        <v>764.5</v>
      </c>
      <c r="D906" s="14">
        <v>0</v>
      </c>
      <c r="E906" s="14">
        <v>0</v>
      </c>
      <c r="F906" s="13">
        <v>966</v>
      </c>
      <c r="G906" s="14">
        <v>0</v>
      </c>
      <c r="H906" s="14">
        <v>0</v>
      </c>
      <c r="I906" s="1">
        <v>201.5</v>
      </c>
      <c r="J906" s="9">
        <v>0</v>
      </c>
    </row>
    <row r="907" spans="1:10" s="23" customFormat="1" x14ac:dyDescent="0.45">
      <c r="A907" s="47" t="s">
        <v>1578</v>
      </c>
      <c r="B907" s="64" t="s">
        <v>1595</v>
      </c>
      <c r="C907" s="13">
        <v>6374.5</v>
      </c>
      <c r="D907" s="14">
        <v>0</v>
      </c>
      <c r="E907" s="14">
        <v>0</v>
      </c>
      <c r="F907" s="13">
        <v>6439</v>
      </c>
      <c r="G907" s="14">
        <v>0</v>
      </c>
      <c r="H907" s="14">
        <v>0</v>
      </c>
      <c r="I907" s="1">
        <v>64.5</v>
      </c>
      <c r="J907" s="9">
        <v>0</v>
      </c>
    </row>
    <row r="908" spans="1:10" s="23" customFormat="1" x14ac:dyDescent="0.45">
      <c r="A908" s="47" t="s">
        <v>327</v>
      </c>
      <c r="B908" s="64" t="s">
        <v>1595</v>
      </c>
      <c r="C908" s="13">
        <v>383.9</v>
      </c>
      <c r="D908" s="14">
        <v>0</v>
      </c>
      <c r="E908" s="14">
        <v>0</v>
      </c>
      <c r="F908" s="13">
        <v>519</v>
      </c>
      <c r="G908" s="14">
        <v>0</v>
      </c>
      <c r="H908" s="14">
        <v>0</v>
      </c>
      <c r="I908" s="1">
        <v>135.1</v>
      </c>
      <c r="J908" s="9">
        <v>0</v>
      </c>
    </row>
    <row r="909" spans="1:10" s="23" customFormat="1" x14ac:dyDescent="0.45">
      <c r="A909" s="47" t="s">
        <v>210</v>
      </c>
      <c r="B909" s="64" t="s">
        <v>1595</v>
      </c>
      <c r="C909" s="13">
        <v>4264.7</v>
      </c>
      <c r="D909" s="14">
        <v>0</v>
      </c>
      <c r="E909" s="14">
        <v>0</v>
      </c>
      <c r="F909" s="13">
        <v>4329</v>
      </c>
      <c r="G909" s="14">
        <v>0</v>
      </c>
      <c r="H909" s="14">
        <v>0</v>
      </c>
      <c r="I909" s="1">
        <v>64.3</v>
      </c>
      <c r="J909" s="9">
        <v>0</v>
      </c>
    </row>
    <row r="910" spans="1:10" s="23" customFormat="1" x14ac:dyDescent="0.45">
      <c r="A910" s="47" t="s">
        <v>159</v>
      </c>
      <c r="B910" s="64" t="s">
        <v>1595</v>
      </c>
      <c r="C910" s="13">
        <v>524.70000000000005</v>
      </c>
      <c r="D910" s="14">
        <v>0</v>
      </c>
      <c r="E910" s="14">
        <v>0</v>
      </c>
      <c r="F910" s="13">
        <v>662</v>
      </c>
      <c r="G910" s="14">
        <v>0</v>
      </c>
      <c r="H910" s="14">
        <v>0</v>
      </c>
      <c r="I910" s="1">
        <v>137.30000000000001</v>
      </c>
      <c r="J910" s="9">
        <v>0</v>
      </c>
    </row>
    <row r="911" spans="1:10" s="23" customFormat="1" x14ac:dyDescent="0.45">
      <c r="A911" s="47" t="s">
        <v>2114</v>
      </c>
      <c r="B911" s="64" t="s">
        <v>1595</v>
      </c>
      <c r="C911" s="13">
        <v>4371.3999999999996</v>
      </c>
      <c r="D911" s="14">
        <v>0</v>
      </c>
      <c r="E911" s="14">
        <v>0</v>
      </c>
      <c r="F911" s="13">
        <v>4414</v>
      </c>
      <c r="G911" s="14">
        <v>0</v>
      </c>
      <c r="H911" s="14">
        <v>0</v>
      </c>
      <c r="I911" s="1">
        <v>42.6</v>
      </c>
      <c r="J911" s="9">
        <v>0</v>
      </c>
    </row>
    <row r="912" spans="1:10" s="23" customFormat="1" x14ac:dyDescent="0.45">
      <c r="A912" s="47" t="s">
        <v>880</v>
      </c>
      <c r="B912" s="64" t="s">
        <v>1595</v>
      </c>
      <c r="C912" s="13">
        <v>129.80000000000001</v>
      </c>
      <c r="D912" s="14">
        <v>0</v>
      </c>
      <c r="E912" s="14">
        <v>0</v>
      </c>
      <c r="F912" s="13">
        <v>176</v>
      </c>
      <c r="G912" s="14">
        <v>0</v>
      </c>
      <c r="H912" s="14">
        <v>0</v>
      </c>
      <c r="I912" s="1">
        <v>46.2</v>
      </c>
      <c r="J912" s="9">
        <v>0</v>
      </c>
    </row>
    <row r="913" spans="1:10" s="23" customFormat="1" x14ac:dyDescent="0.45">
      <c r="A913" s="47" t="s">
        <v>631</v>
      </c>
      <c r="B913" s="64" t="s">
        <v>1595</v>
      </c>
      <c r="C913" s="13">
        <v>1445.4</v>
      </c>
      <c r="D913" s="14">
        <v>0</v>
      </c>
      <c r="E913" s="14">
        <v>0</v>
      </c>
      <c r="F913" s="13">
        <v>1467</v>
      </c>
      <c r="G913" s="14">
        <v>0</v>
      </c>
      <c r="H913" s="14">
        <v>0</v>
      </c>
      <c r="I913" s="1">
        <v>21.6</v>
      </c>
      <c r="J913" s="9">
        <v>0</v>
      </c>
    </row>
    <row r="914" spans="1:10" s="23" customFormat="1" x14ac:dyDescent="0.45">
      <c r="A914" s="47" t="s">
        <v>2207</v>
      </c>
      <c r="B914" s="64" t="s">
        <v>1595</v>
      </c>
      <c r="C914" s="13">
        <v>178.2</v>
      </c>
      <c r="D914" s="14">
        <v>0</v>
      </c>
      <c r="E914" s="14">
        <v>0</v>
      </c>
      <c r="F914" s="13">
        <v>224</v>
      </c>
      <c r="G914" s="14">
        <v>0</v>
      </c>
      <c r="H914" s="14">
        <v>0</v>
      </c>
      <c r="I914" s="1">
        <v>45.8</v>
      </c>
      <c r="J914" s="9">
        <v>0</v>
      </c>
    </row>
    <row r="915" spans="1:10" s="23" customFormat="1" x14ac:dyDescent="0.45">
      <c r="A915" s="47" t="s">
        <v>769</v>
      </c>
      <c r="B915" s="64" t="s">
        <v>1595</v>
      </c>
      <c r="C915" s="13">
        <v>1481.7</v>
      </c>
      <c r="D915" s="14">
        <v>0</v>
      </c>
      <c r="E915" s="14">
        <v>0</v>
      </c>
      <c r="F915" s="13">
        <v>1496</v>
      </c>
      <c r="G915" s="14">
        <v>0</v>
      </c>
      <c r="H915" s="14">
        <v>0</v>
      </c>
      <c r="I915" s="1">
        <v>14.3</v>
      </c>
      <c r="J915" s="9">
        <v>0</v>
      </c>
    </row>
    <row r="916" spans="1:10" s="23" customFormat="1" x14ac:dyDescent="0.45">
      <c r="A916" s="47" t="s">
        <v>1698</v>
      </c>
      <c r="B916" s="64" t="s">
        <v>1595</v>
      </c>
      <c r="C916" s="13">
        <v>273.89999999999998</v>
      </c>
      <c r="D916" s="14">
        <v>0</v>
      </c>
      <c r="E916" s="14">
        <v>0</v>
      </c>
      <c r="F916" s="13">
        <v>371</v>
      </c>
      <c r="G916" s="14">
        <v>0</v>
      </c>
      <c r="H916" s="14">
        <v>0</v>
      </c>
      <c r="I916" s="1">
        <v>97.1</v>
      </c>
      <c r="J916" s="9">
        <v>0</v>
      </c>
    </row>
    <row r="917" spans="1:10" s="23" customFormat="1" x14ac:dyDescent="0.45">
      <c r="A917" s="47" t="s">
        <v>1822</v>
      </c>
      <c r="B917" s="64" t="s">
        <v>1595</v>
      </c>
      <c r="C917" s="13">
        <v>3041.5</v>
      </c>
      <c r="D917" s="14">
        <v>0</v>
      </c>
      <c r="E917" s="14">
        <v>0</v>
      </c>
      <c r="F917" s="13">
        <v>3088</v>
      </c>
      <c r="G917" s="14">
        <v>0</v>
      </c>
      <c r="H917" s="14">
        <v>0</v>
      </c>
      <c r="I917" s="1">
        <v>46.5</v>
      </c>
      <c r="J917" s="9">
        <v>0</v>
      </c>
    </row>
    <row r="918" spans="1:10" s="23" customFormat="1" x14ac:dyDescent="0.45">
      <c r="A918" s="47" t="s">
        <v>308</v>
      </c>
      <c r="B918" s="64" t="s">
        <v>1595</v>
      </c>
      <c r="C918" s="13">
        <v>374</v>
      </c>
      <c r="D918" s="14">
        <v>0</v>
      </c>
      <c r="E918" s="14">
        <v>0</v>
      </c>
      <c r="F918" s="13">
        <v>472</v>
      </c>
      <c r="G918" s="14">
        <v>0</v>
      </c>
      <c r="H918" s="14">
        <v>0</v>
      </c>
      <c r="I918" s="1">
        <v>98</v>
      </c>
      <c r="J918" s="9">
        <v>0</v>
      </c>
    </row>
    <row r="919" spans="1:10" s="23" customFormat="1" x14ac:dyDescent="0.45">
      <c r="A919" s="47" t="s">
        <v>1393</v>
      </c>
      <c r="B919" s="64" t="s">
        <v>1595</v>
      </c>
      <c r="C919" s="13">
        <v>3118.5</v>
      </c>
      <c r="D919" s="14">
        <v>0</v>
      </c>
      <c r="E919" s="14">
        <v>0</v>
      </c>
      <c r="F919" s="13">
        <v>3149</v>
      </c>
      <c r="G919" s="14">
        <v>0</v>
      </c>
      <c r="H919" s="14">
        <v>0</v>
      </c>
      <c r="I919" s="1">
        <v>30.5</v>
      </c>
      <c r="J919" s="9">
        <v>0</v>
      </c>
    </row>
    <row r="920" spans="1:10" s="23" customFormat="1" x14ac:dyDescent="0.45">
      <c r="A920" s="47" t="s">
        <v>1814</v>
      </c>
      <c r="B920" s="64" t="s">
        <v>1595</v>
      </c>
      <c r="C920" s="13">
        <v>81.400000000000006</v>
      </c>
      <c r="D920" s="14">
        <v>0</v>
      </c>
      <c r="E920" s="14">
        <v>0</v>
      </c>
      <c r="F920" s="13">
        <v>110</v>
      </c>
      <c r="G920" s="14">
        <v>0</v>
      </c>
      <c r="H920" s="14">
        <v>0</v>
      </c>
      <c r="I920" s="1">
        <v>28.6</v>
      </c>
      <c r="J920" s="9">
        <v>0</v>
      </c>
    </row>
    <row r="921" spans="1:10" s="23" customFormat="1" x14ac:dyDescent="0.45">
      <c r="A921" s="47" t="s">
        <v>1985</v>
      </c>
      <c r="B921" s="64" t="s">
        <v>1595</v>
      </c>
      <c r="C921" s="13">
        <v>899.8</v>
      </c>
      <c r="D921" s="14">
        <v>0</v>
      </c>
      <c r="E921" s="14">
        <v>0</v>
      </c>
      <c r="F921" s="13">
        <v>913</v>
      </c>
      <c r="G921" s="14">
        <v>0</v>
      </c>
      <c r="H921" s="14">
        <v>0</v>
      </c>
      <c r="I921" s="1">
        <v>13.2</v>
      </c>
      <c r="J921" s="9">
        <v>0</v>
      </c>
    </row>
    <row r="922" spans="1:10" s="23" customFormat="1" x14ac:dyDescent="0.45">
      <c r="A922" s="47" t="s">
        <v>1834</v>
      </c>
      <c r="B922" s="64" t="s">
        <v>1595</v>
      </c>
      <c r="C922" s="13">
        <v>111.1</v>
      </c>
      <c r="D922" s="14">
        <v>0</v>
      </c>
      <c r="E922" s="14">
        <v>0</v>
      </c>
      <c r="F922" s="13">
        <v>140</v>
      </c>
      <c r="G922" s="14">
        <v>0</v>
      </c>
      <c r="H922" s="14">
        <v>0</v>
      </c>
      <c r="I922" s="1">
        <v>28.9</v>
      </c>
      <c r="J922" s="9">
        <v>0</v>
      </c>
    </row>
    <row r="923" spans="1:10" s="23" customFormat="1" x14ac:dyDescent="0.45">
      <c r="A923" s="47" t="s">
        <v>156</v>
      </c>
      <c r="B923" s="64" t="s">
        <v>1595</v>
      </c>
      <c r="C923" s="13">
        <v>921.8</v>
      </c>
      <c r="D923" s="14">
        <v>0</v>
      </c>
      <c r="E923" s="14">
        <v>0</v>
      </c>
      <c r="F923" s="13">
        <v>932</v>
      </c>
      <c r="G923" s="14">
        <v>0</v>
      </c>
      <c r="H923" s="14">
        <v>0</v>
      </c>
      <c r="I923" s="1">
        <v>10.199999999999999</v>
      </c>
      <c r="J923" s="9">
        <v>0</v>
      </c>
    </row>
    <row r="924" spans="1:10" s="23" customFormat="1" x14ac:dyDescent="0.45">
      <c r="A924" s="47" t="s">
        <v>949</v>
      </c>
      <c r="B924" s="64" t="s">
        <v>1595</v>
      </c>
      <c r="C924" s="13">
        <v>383.9</v>
      </c>
      <c r="D924" s="14">
        <v>0</v>
      </c>
      <c r="E924" s="14">
        <v>0</v>
      </c>
      <c r="F924" s="13">
        <v>519</v>
      </c>
      <c r="G924" s="14">
        <v>0</v>
      </c>
      <c r="H924" s="14">
        <v>0</v>
      </c>
      <c r="I924" s="1">
        <v>135.1</v>
      </c>
      <c r="J924" s="9">
        <v>0</v>
      </c>
    </row>
    <row r="925" spans="1:10" s="23" customFormat="1" x14ac:dyDescent="0.45">
      <c r="A925" s="47" t="s">
        <v>613</v>
      </c>
      <c r="B925" s="64" t="s">
        <v>1595</v>
      </c>
      <c r="C925" s="13">
        <v>4264.7</v>
      </c>
      <c r="D925" s="14">
        <v>0</v>
      </c>
      <c r="E925" s="14">
        <v>0</v>
      </c>
      <c r="F925" s="13">
        <v>4329</v>
      </c>
      <c r="G925" s="14">
        <v>0</v>
      </c>
      <c r="H925" s="14">
        <v>0</v>
      </c>
      <c r="I925" s="1">
        <v>64.3</v>
      </c>
      <c r="J925" s="9">
        <v>0</v>
      </c>
    </row>
    <row r="926" spans="1:10" s="23" customFormat="1" x14ac:dyDescent="0.45">
      <c r="A926" s="47" t="s">
        <v>1990</v>
      </c>
      <c r="B926" s="64" t="s">
        <v>1595</v>
      </c>
      <c r="C926" s="13">
        <v>524.70000000000005</v>
      </c>
      <c r="D926" s="14">
        <v>0</v>
      </c>
      <c r="E926" s="14">
        <v>0</v>
      </c>
      <c r="F926" s="13">
        <v>662</v>
      </c>
      <c r="G926" s="14">
        <v>0</v>
      </c>
      <c r="H926" s="14">
        <v>0</v>
      </c>
      <c r="I926" s="1">
        <v>137.30000000000001</v>
      </c>
      <c r="J926" s="9">
        <v>0</v>
      </c>
    </row>
    <row r="927" spans="1:10" s="23" customFormat="1" x14ac:dyDescent="0.45">
      <c r="A927" s="47" t="s">
        <v>250</v>
      </c>
      <c r="B927" s="64" t="s">
        <v>1595</v>
      </c>
      <c r="C927" s="13">
        <v>4370.3</v>
      </c>
      <c r="D927" s="14">
        <v>0</v>
      </c>
      <c r="E927" s="14">
        <v>0</v>
      </c>
      <c r="F927" s="13">
        <v>4414</v>
      </c>
      <c r="G927" s="14">
        <v>0</v>
      </c>
      <c r="H927" s="14">
        <v>0</v>
      </c>
      <c r="I927" s="1">
        <v>43.7</v>
      </c>
      <c r="J927" s="9">
        <v>0</v>
      </c>
    </row>
    <row r="928" spans="1:10" s="23" customFormat="1" x14ac:dyDescent="0.45">
      <c r="A928" s="47" t="s">
        <v>627</v>
      </c>
      <c r="B928" s="64" t="s">
        <v>1595</v>
      </c>
      <c r="C928" s="13">
        <v>906.4</v>
      </c>
      <c r="D928" s="14">
        <v>0</v>
      </c>
      <c r="E928" s="14">
        <v>0</v>
      </c>
      <c r="F928" s="13">
        <v>1227</v>
      </c>
      <c r="G928" s="14">
        <v>0</v>
      </c>
      <c r="H928" s="14">
        <v>0</v>
      </c>
      <c r="I928" s="1">
        <v>320.60000000000002</v>
      </c>
      <c r="J928" s="9">
        <v>0</v>
      </c>
    </row>
    <row r="929" spans="1:10" s="23" customFormat="1" x14ac:dyDescent="0.45">
      <c r="A929" s="47" t="s">
        <v>1314</v>
      </c>
      <c r="B929" s="64" t="s">
        <v>1595</v>
      </c>
      <c r="C929" s="13">
        <v>10068.299999999999</v>
      </c>
      <c r="D929" s="14">
        <v>0</v>
      </c>
      <c r="E929" s="14">
        <v>0</v>
      </c>
      <c r="F929" s="13">
        <v>10220</v>
      </c>
      <c r="G929" s="14">
        <v>0</v>
      </c>
      <c r="H929" s="14">
        <v>0</v>
      </c>
      <c r="I929" s="1">
        <v>151.69999999999999</v>
      </c>
      <c r="J929" s="9">
        <v>0</v>
      </c>
    </row>
    <row r="930" spans="1:10" s="23" customFormat="1" x14ac:dyDescent="0.45">
      <c r="A930" s="47" t="s">
        <v>651</v>
      </c>
      <c r="B930" s="64" t="s">
        <v>1595</v>
      </c>
      <c r="C930" s="13">
        <v>1238.5999999999999</v>
      </c>
      <c r="D930" s="14">
        <v>0</v>
      </c>
      <c r="E930" s="14">
        <v>0</v>
      </c>
      <c r="F930" s="13">
        <v>1564</v>
      </c>
      <c r="G930" s="14">
        <v>0</v>
      </c>
      <c r="H930" s="14">
        <v>0</v>
      </c>
      <c r="I930" s="1">
        <v>325.39999999999998</v>
      </c>
      <c r="J930" s="9">
        <v>0</v>
      </c>
    </row>
    <row r="931" spans="1:10" s="23" customFormat="1" x14ac:dyDescent="0.45">
      <c r="A931" s="47" t="s">
        <v>888</v>
      </c>
      <c r="B931" s="64" t="s">
        <v>1595</v>
      </c>
      <c r="C931" s="13">
        <v>10320.200000000001</v>
      </c>
      <c r="D931" s="14">
        <v>0</v>
      </c>
      <c r="E931" s="14">
        <v>0</v>
      </c>
      <c r="F931" s="13">
        <v>10425</v>
      </c>
      <c r="G931" s="14">
        <v>0</v>
      </c>
      <c r="H931" s="14">
        <v>0</v>
      </c>
      <c r="I931" s="1">
        <v>104.8</v>
      </c>
      <c r="J931" s="9">
        <v>0</v>
      </c>
    </row>
    <row r="932" spans="1:10" s="23" customFormat="1" x14ac:dyDescent="0.45">
      <c r="A932" s="47" t="s">
        <v>813</v>
      </c>
      <c r="B932" s="64" t="s">
        <v>1595</v>
      </c>
      <c r="C932" s="13">
        <v>159.5</v>
      </c>
      <c r="D932" s="14">
        <v>0</v>
      </c>
      <c r="E932" s="14">
        <v>0</v>
      </c>
      <c r="F932" s="13">
        <v>217</v>
      </c>
      <c r="G932" s="14">
        <v>0</v>
      </c>
      <c r="H932" s="14">
        <v>0</v>
      </c>
      <c r="I932" s="1">
        <v>57.5</v>
      </c>
      <c r="J932" s="9">
        <v>0</v>
      </c>
    </row>
    <row r="933" spans="1:10" s="23" customFormat="1" x14ac:dyDescent="0.45">
      <c r="A933" s="47" t="s">
        <v>1942</v>
      </c>
      <c r="B933" s="64" t="s">
        <v>1595</v>
      </c>
      <c r="C933" s="13">
        <v>1776.5</v>
      </c>
      <c r="D933" s="14">
        <v>0</v>
      </c>
      <c r="E933" s="14">
        <v>0</v>
      </c>
      <c r="F933" s="13">
        <v>1804</v>
      </c>
      <c r="G933" s="14">
        <v>0</v>
      </c>
      <c r="H933" s="14">
        <v>0</v>
      </c>
      <c r="I933" s="1">
        <v>27.5</v>
      </c>
      <c r="J933" s="9">
        <v>0</v>
      </c>
    </row>
    <row r="934" spans="1:10" s="23" customFormat="1" x14ac:dyDescent="0.45">
      <c r="A934" s="47" t="s">
        <v>783</v>
      </c>
      <c r="B934" s="64" t="s">
        <v>1595</v>
      </c>
      <c r="C934" s="13">
        <v>218.9</v>
      </c>
      <c r="D934" s="14">
        <v>0</v>
      </c>
      <c r="E934" s="14">
        <v>0</v>
      </c>
      <c r="F934" s="13">
        <v>276</v>
      </c>
      <c r="G934" s="14">
        <v>0</v>
      </c>
      <c r="H934" s="14">
        <v>0</v>
      </c>
      <c r="I934" s="1">
        <v>57.1</v>
      </c>
      <c r="J934" s="9">
        <v>0</v>
      </c>
    </row>
    <row r="935" spans="1:10" s="23" customFormat="1" x14ac:dyDescent="0.45">
      <c r="A935" s="47" t="s">
        <v>710</v>
      </c>
      <c r="B935" s="64" t="s">
        <v>1595</v>
      </c>
      <c r="C935" s="13">
        <v>1821.6</v>
      </c>
      <c r="D935" s="14">
        <v>0</v>
      </c>
      <c r="E935" s="14">
        <v>0</v>
      </c>
      <c r="F935" s="13">
        <v>1839</v>
      </c>
      <c r="G935" s="14">
        <v>0</v>
      </c>
      <c r="H935" s="14">
        <v>0</v>
      </c>
      <c r="I935" s="1">
        <v>17.399999999999999</v>
      </c>
      <c r="J935" s="9">
        <v>0</v>
      </c>
    </row>
    <row r="936" spans="1:10" s="23" customFormat="1" x14ac:dyDescent="0.45">
      <c r="A936" s="69" t="s">
        <v>2007</v>
      </c>
      <c r="B936" s="65"/>
      <c r="C936" s="49">
        <f>SUM($C$826:$C$935)</f>
        <v>721123.2000000003</v>
      </c>
      <c r="D936" s="50">
        <f>SUM($D$826:$D$935)</f>
        <v>2</v>
      </c>
      <c r="E936" s="50">
        <f>SUM($E$826:$E$935)</f>
        <v>330636.37</v>
      </c>
      <c r="F936" s="49">
        <f>SUM($F$826:$F$935)</f>
        <v>889231</v>
      </c>
      <c r="G936" s="50">
        <f>SUM($G$826:$G$935)</f>
        <v>2</v>
      </c>
      <c r="H936" s="50">
        <f>SUM($H$826:$H$935)</f>
        <v>543735.46000000008</v>
      </c>
      <c r="I936" s="51">
        <f>SUM($I$826:$I$935)</f>
        <v>168107.8000000001</v>
      </c>
      <c r="J936" s="52">
        <f>SUM($J$826:$J$935)</f>
        <v>213099.09</v>
      </c>
    </row>
    <row r="937" spans="1:10" s="23" customFormat="1" x14ac:dyDescent="0.45">
      <c r="A937" s="16"/>
      <c r="B937" s="67"/>
      <c r="C937" s="13"/>
      <c r="D937" s="7"/>
      <c r="E937" s="7"/>
      <c r="F937" s="13"/>
      <c r="G937" s="7"/>
      <c r="H937" s="7"/>
      <c r="I937" s="1"/>
      <c r="J937" s="9"/>
    </row>
    <row r="938" spans="1:10" s="23" customFormat="1" x14ac:dyDescent="0.45">
      <c r="A938" s="45" t="s">
        <v>1517</v>
      </c>
      <c r="B938" s="63"/>
      <c r="C938" s="4"/>
      <c r="D938" s="2"/>
      <c r="E938" s="2"/>
      <c r="F938" s="4"/>
      <c r="G938" s="2"/>
      <c r="H938" s="2"/>
      <c r="I938" s="6"/>
      <c r="J938" s="3"/>
    </row>
    <row r="939" spans="1:10" s="23" customFormat="1" x14ac:dyDescent="0.45">
      <c r="A939" s="47" t="s">
        <v>1147</v>
      </c>
      <c r="B939" s="64" t="s">
        <v>1595</v>
      </c>
      <c r="C939" s="13">
        <v>36300</v>
      </c>
      <c r="D939" s="14">
        <v>1</v>
      </c>
      <c r="E939" s="14">
        <v>33000</v>
      </c>
      <c r="F939" s="13">
        <v>36300</v>
      </c>
      <c r="G939" s="14">
        <v>1</v>
      </c>
      <c r="H939" s="14">
        <v>33000</v>
      </c>
      <c r="I939" s="1">
        <v>0</v>
      </c>
      <c r="J939" s="9">
        <v>0</v>
      </c>
    </row>
    <row r="940" spans="1:10" s="23" customFormat="1" x14ac:dyDescent="0.45">
      <c r="A940" s="69" t="s">
        <v>1265</v>
      </c>
      <c r="B940" s="65"/>
      <c r="C940" s="49">
        <f>SUM($C$939:$C$939)</f>
        <v>36300</v>
      </c>
      <c r="D940" s="50">
        <f>SUM($D$939:$D$939)</f>
        <v>1</v>
      </c>
      <c r="E940" s="50">
        <f>SUM($E$939:$E$939)</f>
        <v>33000</v>
      </c>
      <c r="F940" s="49">
        <f>SUM($F$939:$F$939)</f>
        <v>36300</v>
      </c>
      <c r="G940" s="50">
        <f>SUM($G$939:$G$939)</f>
        <v>1</v>
      </c>
      <c r="H940" s="50">
        <f>SUM($H$939:$H$939)</f>
        <v>33000</v>
      </c>
      <c r="I940" s="51">
        <f>SUM($I$939:$I$939)</f>
        <v>0</v>
      </c>
      <c r="J940" s="52">
        <f>SUM($J$939:$J$939)</f>
        <v>0</v>
      </c>
    </row>
    <row r="941" spans="1:10" s="23" customFormat="1" x14ac:dyDescent="0.45">
      <c r="A941" s="16"/>
      <c r="B941" s="67"/>
      <c r="C941" s="13"/>
      <c r="D941" s="7"/>
      <c r="E941" s="7"/>
      <c r="F941" s="13"/>
      <c r="G941" s="7"/>
      <c r="H941" s="7"/>
      <c r="I941" s="1"/>
      <c r="J941" s="9"/>
    </row>
    <row r="942" spans="1:10" s="23" customFormat="1" x14ac:dyDescent="0.45">
      <c r="A942" s="45" t="s">
        <v>1686</v>
      </c>
      <c r="B942" s="63"/>
      <c r="C942" s="4"/>
      <c r="D942" s="2"/>
      <c r="E942" s="2"/>
      <c r="F942" s="4"/>
      <c r="G942" s="2"/>
      <c r="H942" s="2"/>
      <c r="I942" s="6"/>
      <c r="J942" s="3"/>
    </row>
    <row r="943" spans="1:10" s="23" customFormat="1" x14ac:dyDescent="0.45">
      <c r="A943" s="47" t="s">
        <v>230</v>
      </c>
      <c r="B943" s="64" t="s">
        <v>1595</v>
      </c>
      <c r="C943" s="13">
        <v>36.5</v>
      </c>
      <c r="D943" s="14">
        <v>0</v>
      </c>
      <c r="E943" s="14">
        <v>0</v>
      </c>
      <c r="F943" s="13">
        <v>37.5</v>
      </c>
      <c r="G943" s="14">
        <v>120</v>
      </c>
      <c r="H943" s="14">
        <v>4090.91</v>
      </c>
      <c r="I943" s="1">
        <v>1</v>
      </c>
      <c r="J943" s="9">
        <v>4090.91</v>
      </c>
    </row>
    <row r="944" spans="1:10" s="23" customFormat="1" x14ac:dyDescent="0.45">
      <c r="A944" s="47" t="s">
        <v>1745</v>
      </c>
      <c r="B944" s="64" t="s">
        <v>1595</v>
      </c>
      <c r="C944" s="13">
        <v>26.5</v>
      </c>
      <c r="D944" s="14">
        <v>0</v>
      </c>
      <c r="E944" s="14">
        <v>0</v>
      </c>
      <c r="F944" s="13">
        <v>27.5</v>
      </c>
      <c r="G944" s="14">
        <v>85</v>
      </c>
      <c r="H944" s="14">
        <v>2125</v>
      </c>
      <c r="I944" s="1">
        <v>1</v>
      </c>
      <c r="J944" s="9">
        <v>2125</v>
      </c>
    </row>
    <row r="945" spans="1:10" s="23" customFormat="1" x14ac:dyDescent="0.45">
      <c r="A945" s="47" t="s">
        <v>864</v>
      </c>
      <c r="B945" s="64" t="s">
        <v>1595</v>
      </c>
      <c r="C945" s="13">
        <v>22.5</v>
      </c>
      <c r="D945" s="14">
        <v>0</v>
      </c>
      <c r="E945" s="14">
        <v>0</v>
      </c>
      <c r="F945" s="13">
        <v>23</v>
      </c>
      <c r="G945" s="14">
        <v>90</v>
      </c>
      <c r="H945" s="14">
        <v>1881.82</v>
      </c>
      <c r="I945" s="1">
        <v>0.5</v>
      </c>
      <c r="J945" s="9">
        <v>1881.82</v>
      </c>
    </row>
    <row r="946" spans="1:10" s="23" customFormat="1" x14ac:dyDescent="0.45">
      <c r="A946" s="69" t="s">
        <v>1740</v>
      </c>
      <c r="B946" s="65"/>
      <c r="C946" s="49">
        <f>SUM($C$943:$C$945)</f>
        <v>85.5</v>
      </c>
      <c r="D946" s="50">
        <f>SUM($D$943:$D$945)</f>
        <v>0</v>
      </c>
      <c r="E946" s="50">
        <f>SUM($E$943:$E$945)</f>
        <v>0</v>
      </c>
      <c r="F946" s="49">
        <f>SUM($F$943:$F$945)</f>
        <v>88</v>
      </c>
      <c r="G946" s="50">
        <f>SUM($G$943:$G$945)</f>
        <v>295</v>
      </c>
      <c r="H946" s="50">
        <f>SUM($H$943:$H$945)</f>
        <v>8097.73</v>
      </c>
      <c r="I946" s="51">
        <f>SUM($I$943:$I$945)</f>
        <v>2.5</v>
      </c>
      <c r="J946" s="52">
        <f>SUM($J$943:$J$945)</f>
        <v>8097.73</v>
      </c>
    </row>
    <row r="947" spans="1:10" s="23" customFormat="1" x14ac:dyDescent="0.45">
      <c r="A947" s="16"/>
      <c r="B947" s="67"/>
      <c r="C947" s="13"/>
      <c r="D947" s="7"/>
      <c r="E947" s="7"/>
      <c r="F947" s="13"/>
      <c r="G947" s="7"/>
      <c r="H947" s="7"/>
      <c r="I947" s="1"/>
      <c r="J947" s="9"/>
    </row>
    <row r="948" spans="1:10" s="23" customFormat="1" x14ac:dyDescent="0.45">
      <c r="A948" s="45" t="s">
        <v>241</v>
      </c>
      <c r="B948" s="63"/>
      <c r="C948" s="4"/>
      <c r="D948" s="2"/>
      <c r="E948" s="2"/>
      <c r="F948" s="4"/>
      <c r="G948" s="2"/>
      <c r="H948" s="2"/>
      <c r="I948" s="6"/>
      <c r="J948" s="3"/>
    </row>
    <row r="949" spans="1:10" s="23" customFormat="1" x14ac:dyDescent="0.45">
      <c r="A949" s="47" t="s">
        <v>979</v>
      </c>
      <c r="B949" s="64" t="s">
        <v>1595</v>
      </c>
      <c r="C949" s="13">
        <v>30.5</v>
      </c>
      <c r="D949" s="14">
        <v>760</v>
      </c>
      <c r="E949" s="14">
        <v>21072.73</v>
      </c>
      <c r="F949" s="13">
        <v>0</v>
      </c>
      <c r="G949" s="14">
        <v>0</v>
      </c>
      <c r="H949" s="14">
        <v>0</v>
      </c>
      <c r="I949" s="1">
        <v>-30.5</v>
      </c>
      <c r="J949" s="9">
        <v>-21072.73</v>
      </c>
    </row>
    <row r="950" spans="1:10" s="23" customFormat="1" x14ac:dyDescent="0.45">
      <c r="A950" s="47" t="s">
        <v>1522</v>
      </c>
      <c r="B950" s="64" t="s">
        <v>1595</v>
      </c>
      <c r="C950" s="13">
        <v>12.5</v>
      </c>
      <c r="D950" s="14">
        <v>760</v>
      </c>
      <c r="E950" s="14">
        <v>8636.36</v>
      </c>
      <c r="F950" s="13">
        <v>0</v>
      </c>
      <c r="G950" s="14">
        <v>0</v>
      </c>
      <c r="H950" s="14">
        <v>0</v>
      </c>
      <c r="I950" s="1">
        <v>-12.5</v>
      </c>
      <c r="J950" s="9">
        <v>-8636.36</v>
      </c>
    </row>
    <row r="951" spans="1:10" s="23" customFormat="1" x14ac:dyDescent="0.45">
      <c r="A951" s="47" t="s">
        <v>653</v>
      </c>
      <c r="B951" s="64" t="s">
        <v>1595</v>
      </c>
      <c r="C951" s="13">
        <v>36.5</v>
      </c>
      <c r="D951" s="14">
        <v>150</v>
      </c>
      <c r="E951" s="14">
        <v>-4977</v>
      </c>
      <c r="F951" s="13">
        <v>37.5</v>
      </c>
      <c r="G951" s="14">
        <v>150</v>
      </c>
      <c r="H951" s="14">
        <v>5113.6400000000003</v>
      </c>
      <c r="I951" s="1">
        <v>1</v>
      </c>
      <c r="J951" s="9">
        <v>10090.64</v>
      </c>
    </row>
    <row r="952" spans="1:10" s="23" customFormat="1" x14ac:dyDescent="0.45">
      <c r="A952" s="47" t="s">
        <v>1434</v>
      </c>
      <c r="B952" s="64" t="s">
        <v>1595</v>
      </c>
      <c r="C952" s="13">
        <v>26.5</v>
      </c>
      <c r="D952" s="14">
        <v>100</v>
      </c>
      <c r="E952" s="14">
        <v>-2409</v>
      </c>
      <c r="F952" s="13">
        <v>27.5</v>
      </c>
      <c r="G952" s="14">
        <v>150</v>
      </c>
      <c r="H952" s="14">
        <v>3750</v>
      </c>
      <c r="I952" s="1">
        <v>1</v>
      </c>
      <c r="J952" s="9">
        <v>6159</v>
      </c>
    </row>
    <row r="953" spans="1:10" s="23" customFormat="1" x14ac:dyDescent="0.45">
      <c r="A953" s="47" t="s">
        <v>1231</v>
      </c>
      <c r="B953" s="64" t="s">
        <v>1595</v>
      </c>
      <c r="C953" s="13">
        <v>26.5</v>
      </c>
      <c r="D953" s="14">
        <v>50</v>
      </c>
      <c r="E953" s="14">
        <v>0</v>
      </c>
      <c r="F953" s="13">
        <v>27.5</v>
      </c>
      <c r="G953" s="14">
        <v>140</v>
      </c>
      <c r="H953" s="14">
        <v>3436.36</v>
      </c>
      <c r="I953" s="1">
        <v>0.5</v>
      </c>
      <c r="J953" s="9">
        <v>3436.36</v>
      </c>
    </row>
    <row r="954" spans="1:10" s="23" customFormat="1" x14ac:dyDescent="0.45">
      <c r="A954" s="47" t="s">
        <v>2115</v>
      </c>
      <c r="B954" s="64" t="s">
        <v>1595</v>
      </c>
      <c r="C954" s="13">
        <v>22.5</v>
      </c>
      <c r="D954" s="14">
        <v>0</v>
      </c>
      <c r="E954" s="14">
        <v>0</v>
      </c>
      <c r="F954" s="13">
        <v>23</v>
      </c>
      <c r="G954" s="14">
        <v>140</v>
      </c>
      <c r="H954" s="14">
        <v>2927.27</v>
      </c>
      <c r="I954" s="1">
        <v>0.5</v>
      </c>
      <c r="J954" s="9">
        <v>2927.27</v>
      </c>
    </row>
    <row r="955" spans="1:10" s="23" customFormat="1" x14ac:dyDescent="0.45">
      <c r="A955" s="69" t="s">
        <v>1055</v>
      </c>
      <c r="B955" s="65"/>
      <c r="C955" s="49">
        <f>SUM($C$949:$C$954)</f>
        <v>155</v>
      </c>
      <c r="D955" s="50">
        <f>SUM($D$949:$D$954)</f>
        <v>1820</v>
      </c>
      <c r="E955" s="50">
        <f>SUM($E$949:$E$954)</f>
        <v>22323.09</v>
      </c>
      <c r="F955" s="49">
        <f>SUM($F$949:$F$954)</f>
        <v>115.5</v>
      </c>
      <c r="G955" s="50">
        <f>SUM($G$949:$G$954)</f>
        <v>580</v>
      </c>
      <c r="H955" s="50">
        <f>SUM($H$949:$H$954)</f>
        <v>15227.27</v>
      </c>
      <c r="I955" s="51">
        <f>SUM($I$949:$I$954)</f>
        <v>-40</v>
      </c>
      <c r="J955" s="52">
        <f>SUM($J$949:$J$954)</f>
        <v>-7095.82</v>
      </c>
    </row>
    <row r="956" spans="1:10" s="23" customFormat="1" ht="14.65" thickBot="1" x14ac:dyDescent="0.5">
      <c r="A956" s="53" t="s">
        <v>394</v>
      </c>
      <c r="B956" s="66"/>
      <c r="C956" s="55">
        <f>$C$823+$C$936+$C$940+$C$946+$C$955</f>
        <v>757663.7000000003</v>
      </c>
      <c r="D956" s="56">
        <f>$D$823+$D$936+$D$940+$D$946+$D$955</f>
        <v>1823</v>
      </c>
      <c r="E956" s="56">
        <f>$E$823+$E$936+$E$940+$E$946+$E$955</f>
        <v>385959.46</v>
      </c>
      <c r="F956" s="55">
        <f>$F$823+$F$936+$F$940+$F$946+$F$955</f>
        <v>925734.5</v>
      </c>
      <c r="G956" s="56">
        <f>$G$823+$G$936+$G$940+$G$946+$G$955</f>
        <v>878</v>
      </c>
      <c r="H956" s="56">
        <f>$H$823+$H$936+$H$940+$H$946+$H$955</f>
        <v>600060.46000000008</v>
      </c>
      <c r="I956" s="57">
        <f>$I$823+$I$936+$I$940+$I$946+$I$955</f>
        <v>168070.3000000001</v>
      </c>
      <c r="J956" s="58">
        <f>$J$823+$J$936+$J$940+$J$946+$J$955</f>
        <v>214101</v>
      </c>
    </row>
    <row r="957" spans="1:10" s="23" customFormat="1" ht="14.65" thickTop="1" x14ac:dyDescent="0.45">
      <c r="A957" s="16"/>
      <c r="B957" s="67"/>
      <c r="C957" s="13"/>
      <c r="D957" s="7"/>
      <c r="E957" s="7"/>
      <c r="F957" s="13"/>
      <c r="G957" s="7"/>
      <c r="H957" s="7"/>
      <c r="I957" s="1"/>
      <c r="J957" s="9"/>
    </row>
    <row r="958" spans="1:10" s="23" customFormat="1" x14ac:dyDescent="0.45">
      <c r="A958" s="97" t="s">
        <v>1253</v>
      </c>
      <c r="B958" s="62"/>
      <c r="C958" s="41"/>
      <c r="D958" s="42"/>
      <c r="E958" s="42"/>
      <c r="F958" s="41"/>
      <c r="G958" s="42"/>
      <c r="H958" s="42"/>
      <c r="I958" s="43"/>
      <c r="J958" s="3"/>
    </row>
    <row r="959" spans="1:10" s="23" customFormat="1" x14ac:dyDescent="0.45">
      <c r="A959" s="45" t="s">
        <v>2177</v>
      </c>
      <c r="B959" s="63"/>
      <c r="C959" s="4"/>
      <c r="D959" s="2"/>
      <c r="E959" s="2"/>
      <c r="F959" s="4"/>
      <c r="G959" s="2"/>
      <c r="H959" s="2"/>
      <c r="I959" s="6"/>
      <c r="J959" s="3"/>
    </row>
    <row r="960" spans="1:10" s="23" customFormat="1" x14ac:dyDescent="0.45">
      <c r="A960" s="47" t="s">
        <v>1160</v>
      </c>
      <c r="B960" s="64" t="s">
        <v>1595</v>
      </c>
      <c r="C960" s="13">
        <v>9.3000000000000007</v>
      </c>
      <c r="D960" s="14">
        <v>40000</v>
      </c>
      <c r="E960" s="14">
        <v>372000</v>
      </c>
      <c r="F960" s="13">
        <v>9.3000000000000007</v>
      </c>
      <c r="G960" s="14">
        <v>0</v>
      </c>
      <c r="H960" s="14">
        <v>0</v>
      </c>
      <c r="I960" s="1">
        <v>0</v>
      </c>
      <c r="J960" s="9">
        <v>-372000</v>
      </c>
    </row>
    <row r="961" spans="1:10" s="23" customFormat="1" x14ac:dyDescent="0.45">
      <c r="A961" s="47" t="s">
        <v>150</v>
      </c>
      <c r="B961" s="64" t="s">
        <v>1595</v>
      </c>
      <c r="C961" s="13">
        <v>22.22</v>
      </c>
      <c r="D961" s="14">
        <v>5249</v>
      </c>
      <c r="E961" s="14">
        <v>106029.8</v>
      </c>
      <c r="F961" s="13">
        <v>22.22</v>
      </c>
      <c r="G961" s="14">
        <v>0</v>
      </c>
      <c r="H961" s="14">
        <v>0</v>
      </c>
      <c r="I961" s="1">
        <v>0</v>
      </c>
      <c r="J961" s="9">
        <v>-106029.8</v>
      </c>
    </row>
    <row r="962" spans="1:10" s="23" customFormat="1" x14ac:dyDescent="0.45">
      <c r="A962" s="47" t="s">
        <v>1638</v>
      </c>
      <c r="B962" s="64" t="s">
        <v>1595</v>
      </c>
      <c r="C962" s="13">
        <v>3.7</v>
      </c>
      <c r="D962" s="14">
        <v>3000</v>
      </c>
      <c r="E962" s="14">
        <v>11100</v>
      </c>
      <c r="F962" s="13">
        <v>3.7</v>
      </c>
      <c r="G962" s="14">
        <v>0</v>
      </c>
      <c r="H962" s="14">
        <v>0</v>
      </c>
      <c r="I962" s="1">
        <v>0</v>
      </c>
      <c r="J962" s="9">
        <v>-11100</v>
      </c>
    </row>
    <row r="963" spans="1:10" s="23" customFormat="1" x14ac:dyDescent="0.45">
      <c r="A963" s="69" t="s">
        <v>463</v>
      </c>
      <c r="B963" s="65"/>
      <c r="C963" s="49">
        <f>SUM($C$960:$C$962)</f>
        <v>35.22</v>
      </c>
      <c r="D963" s="50">
        <f>SUM($D$960:$D$962)</f>
        <v>48249</v>
      </c>
      <c r="E963" s="50">
        <f>SUM($E$960:$E$962)</f>
        <v>489129.8</v>
      </c>
      <c r="F963" s="49">
        <f>SUM($F$960:$F$962)</f>
        <v>35.22</v>
      </c>
      <c r="G963" s="50">
        <f>SUM($G$960:$G$962)</f>
        <v>0</v>
      </c>
      <c r="H963" s="50">
        <f>SUM($H$960:$H$962)</f>
        <v>0</v>
      </c>
      <c r="I963" s="51">
        <f>SUM($I$960:$I$962)</f>
        <v>0</v>
      </c>
      <c r="J963" s="52">
        <f>SUM($J$960:$J$962)</f>
        <v>-489129.8</v>
      </c>
    </row>
    <row r="964" spans="1:10" s="23" customFormat="1" ht="14.65" thickBot="1" x14ac:dyDescent="0.5">
      <c r="A964" s="53" t="s">
        <v>248</v>
      </c>
      <c r="B964" s="66"/>
      <c r="C964" s="55">
        <f>$C$963</f>
        <v>35.22</v>
      </c>
      <c r="D964" s="56">
        <f>$D$963</f>
        <v>48249</v>
      </c>
      <c r="E964" s="56">
        <f>$E$963</f>
        <v>489129.8</v>
      </c>
      <c r="F964" s="55">
        <f>$F$963</f>
        <v>35.22</v>
      </c>
      <c r="G964" s="56">
        <f>$G$963</f>
        <v>0</v>
      </c>
      <c r="H964" s="56">
        <f>$H$963</f>
        <v>0</v>
      </c>
      <c r="I964" s="57">
        <f>$I$963</f>
        <v>0</v>
      </c>
      <c r="J964" s="58">
        <f>$J$963</f>
        <v>-489129.8</v>
      </c>
    </row>
    <row r="965" spans="1:10" s="23" customFormat="1" ht="14.65" thickTop="1" x14ac:dyDescent="0.45">
      <c r="A965" s="16"/>
      <c r="B965" s="67"/>
      <c r="C965" s="13"/>
      <c r="D965" s="7"/>
      <c r="E965" s="7"/>
      <c r="F965" s="13"/>
      <c r="G965" s="7"/>
      <c r="H965" s="7"/>
      <c r="I965" s="1"/>
      <c r="J965" s="9"/>
    </row>
    <row r="966" spans="1:10" s="23" customFormat="1" x14ac:dyDescent="0.45">
      <c r="A966" s="40" t="s">
        <v>2119</v>
      </c>
      <c r="B966" s="62"/>
      <c r="C966" s="41"/>
      <c r="D966" s="42"/>
      <c r="E966" s="42"/>
      <c r="F966" s="41"/>
      <c r="G966" s="42"/>
      <c r="H966" s="42"/>
      <c r="I966" s="43"/>
      <c r="J966" s="44"/>
    </row>
    <row r="967" spans="1:10" s="23" customFormat="1" x14ac:dyDescent="0.45">
      <c r="A967" s="45" t="s">
        <v>754</v>
      </c>
      <c r="B967" s="63"/>
      <c r="C967" s="4"/>
      <c r="D967" s="2"/>
      <c r="E967" s="2"/>
      <c r="F967" s="4"/>
      <c r="G967" s="2"/>
      <c r="H967" s="2"/>
      <c r="I967" s="6"/>
      <c r="J967" s="3"/>
    </row>
    <row r="968" spans="1:10" s="23" customFormat="1" x14ac:dyDescent="0.45">
      <c r="A968" s="47" t="s">
        <v>911</v>
      </c>
      <c r="B968" s="64" t="s">
        <v>1595</v>
      </c>
      <c r="C968" s="13">
        <v>66000</v>
      </c>
      <c r="D968" s="14">
        <v>1</v>
      </c>
      <c r="E968" s="14">
        <v>60000</v>
      </c>
      <c r="F968" s="13">
        <v>66000</v>
      </c>
      <c r="G968" s="14">
        <v>1</v>
      </c>
      <c r="H968" s="14">
        <v>60000</v>
      </c>
      <c r="I968" s="1">
        <v>0</v>
      </c>
      <c r="J968" s="9">
        <v>0</v>
      </c>
    </row>
    <row r="969" spans="1:10" s="23" customFormat="1" x14ac:dyDescent="0.45">
      <c r="A969" s="69" t="s">
        <v>1296</v>
      </c>
      <c r="B969" s="65"/>
      <c r="C969" s="49">
        <f>SUM($C$968:$C$968)</f>
        <v>66000</v>
      </c>
      <c r="D969" s="50">
        <f>SUM($D$968:$D$968)</f>
        <v>1</v>
      </c>
      <c r="E969" s="50">
        <f>SUM($E$968:$E$968)</f>
        <v>60000</v>
      </c>
      <c r="F969" s="49">
        <f>SUM($F$968:$F$968)</f>
        <v>66000</v>
      </c>
      <c r="G969" s="50">
        <f>SUM($G$968:$G$968)</f>
        <v>1</v>
      </c>
      <c r="H969" s="50">
        <f>SUM($H$968:$H$968)</f>
        <v>60000</v>
      </c>
      <c r="I969" s="51">
        <f>SUM($I$968:$I$968)</f>
        <v>0</v>
      </c>
      <c r="J969" s="52">
        <f>SUM($J$968:$J$968)</f>
        <v>0</v>
      </c>
    </row>
    <row r="970" spans="1:10" s="23" customFormat="1" x14ac:dyDescent="0.45">
      <c r="A970" s="16"/>
      <c r="B970" s="67"/>
      <c r="C970" s="13"/>
      <c r="D970" s="7"/>
      <c r="E970" s="7"/>
      <c r="F970" s="13"/>
      <c r="G970" s="7"/>
      <c r="H970" s="7"/>
      <c r="I970" s="1"/>
      <c r="J970" s="9"/>
    </row>
    <row r="971" spans="1:10" s="23" customFormat="1" x14ac:dyDescent="0.45">
      <c r="A971" s="45" t="s">
        <v>2257</v>
      </c>
      <c r="B971" s="63"/>
      <c r="C971" s="4"/>
      <c r="D971" s="2"/>
      <c r="E971" s="2"/>
      <c r="F971" s="4"/>
      <c r="G971" s="2"/>
      <c r="H971" s="2"/>
      <c r="I971" s="6"/>
      <c r="J971" s="3"/>
    </row>
    <row r="972" spans="1:10" s="23" customFormat="1" x14ac:dyDescent="0.45">
      <c r="A972" s="47" t="s">
        <v>1184</v>
      </c>
      <c r="B972" s="64" t="s">
        <v>1595</v>
      </c>
      <c r="C972" s="13">
        <v>174659</v>
      </c>
      <c r="D972" s="14">
        <v>1</v>
      </c>
      <c r="E972" s="14">
        <v>158780.91</v>
      </c>
      <c r="F972" s="13">
        <v>120914</v>
      </c>
      <c r="G972" s="14">
        <v>1</v>
      </c>
      <c r="H972" s="14">
        <v>109921.82</v>
      </c>
      <c r="I972" s="1">
        <v>-53745</v>
      </c>
      <c r="J972" s="9">
        <v>-48859.09</v>
      </c>
    </row>
    <row r="973" spans="1:10" s="23" customFormat="1" x14ac:dyDescent="0.45">
      <c r="A973" s="47" t="s">
        <v>1297</v>
      </c>
      <c r="B973" s="64" t="s">
        <v>1595</v>
      </c>
      <c r="C973" s="13">
        <v>317948</v>
      </c>
      <c r="D973" s="14">
        <v>1</v>
      </c>
      <c r="E973" s="14">
        <v>289043.64</v>
      </c>
      <c r="F973" s="13">
        <v>317963</v>
      </c>
      <c r="G973" s="14">
        <v>1</v>
      </c>
      <c r="H973" s="14">
        <v>289057.27</v>
      </c>
      <c r="I973" s="1">
        <v>15</v>
      </c>
      <c r="J973" s="9">
        <v>13.63</v>
      </c>
    </row>
    <row r="974" spans="1:10" s="23" customFormat="1" x14ac:dyDescent="0.45">
      <c r="A974" s="47" t="s">
        <v>877</v>
      </c>
      <c r="B974" s="64" t="s">
        <v>1595</v>
      </c>
      <c r="C974" s="13">
        <v>20</v>
      </c>
      <c r="D974" s="14">
        <v>0</v>
      </c>
      <c r="E974" s="14">
        <v>0</v>
      </c>
      <c r="F974" s="13">
        <v>0</v>
      </c>
      <c r="G974" s="14">
        <v>0</v>
      </c>
      <c r="H974" s="14">
        <v>0</v>
      </c>
      <c r="I974" s="1">
        <v>-20</v>
      </c>
      <c r="J974" s="9">
        <v>0</v>
      </c>
    </row>
    <row r="975" spans="1:10" s="23" customFormat="1" x14ac:dyDescent="0.45">
      <c r="A975" s="47" t="s">
        <v>928</v>
      </c>
      <c r="B975" s="64" t="s">
        <v>1595</v>
      </c>
      <c r="C975" s="13">
        <v>14.5</v>
      </c>
      <c r="D975" s="14">
        <v>0</v>
      </c>
      <c r="E975" s="14">
        <v>0</v>
      </c>
      <c r="F975" s="13">
        <v>0</v>
      </c>
      <c r="G975" s="14">
        <v>0</v>
      </c>
      <c r="H975" s="14">
        <v>0</v>
      </c>
      <c r="I975" s="1">
        <v>-14.5</v>
      </c>
      <c r="J975" s="9">
        <v>0</v>
      </c>
    </row>
    <row r="976" spans="1:10" s="23" customFormat="1" x14ac:dyDescent="0.45">
      <c r="A976" s="47" t="s">
        <v>217</v>
      </c>
      <c r="B976" s="64" t="s">
        <v>1595</v>
      </c>
      <c r="C976" s="13">
        <v>590</v>
      </c>
      <c r="D976" s="14">
        <v>0</v>
      </c>
      <c r="E976" s="14">
        <v>0</v>
      </c>
      <c r="F976" s="13">
        <v>602</v>
      </c>
      <c r="G976" s="14">
        <v>0</v>
      </c>
      <c r="H976" s="14">
        <v>0</v>
      </c>
      <c r="I976" s="1">
        <v>12</v>
      </c>
      <c r="J976" s="9">
        <v>0</v>
      </c>
    </row>
    <row r="977" spans="1:10" s="23" customFormat="1" x14ac:dyDescent="0.45">
      <c r="A977" s="47" t="s">
        <v>867</v>
      </c>
      <c r="B977" s="64" t="s">
        <v>1595</v>
      </c>
      <c r="C977" s="13">
        <v>460</v>
      </c>
      <c r="D977" s="14">
        <v>0</v>
      </c>
      <c r="E977" s="14">
        <v>0</v>
      </c>
      <c r="F977" s="13">
        <v>469.5</v>
      </c>
      <c r="G977" s="14">
        <v>0</v>
      </c>
      <c r="H977" s="14">
        <v>0</v>
      </c>
      <c r="I977" s="1">
        <v>9.5</v>
      </c>
      <c r="J977" s="9">
        <v>0</v>
      </c>
    </row>
    <row r="978" spans="1:10" s="23" customFormat="1" x14ac:dyDescent="0.45">
      <c r="A978" s="47" t="s">
        <v>1843</v>
      </c>
      <c r="B978" s="64" t="s">
        <v>1595</v>
      </c>
      <c r="C978" s="13">
        <v>320</v>
      </c>
      <c r="D978" s="14">
        <v>0</v>
      </c>
      <c r="E978" s="14">
        <v>0</v>
      </c>
      <c r="F978" s="13">
        <v>326.5</v>
      </c>
      <c r="G978" s="14">
        <v>0</v>
      </c>
      <c r="H978" s="14">
        <v>0</v>
      </c>
      <c r="I978" s="1">
        <v>6.5</v>
      </c>
      <c r="J978" s="9">
        <v>0</v>
      </c>
    </row>
    <row r="979" spans="1:10" s="23" customFormat="1" x14ac:dyDescent="0.45">
      <c r="A979" s="47" t="s">
        <v>2284</v>
      </c>
      <c r="B979" s="64" t="s">
        <v>1595</v>
      </c>
      <c r="C979" s="13">
        <v>27</v>
      </c>
      <c r="D979" s="14">
        <v>0</v>
      </c>
      <c r="E979" s="14">
        <v>0</v>
      </c>
      <c r="F979" s="13">
        <v>29</v>
      </c>
      <c r="G979" s="14">
        <v>0</v>
      </c>
      <c r="H979" s="14">
        <v>0</v>
      </c>
      <c r="I979" s="1">
        <v>2</v>
      </c>
      <c r="J979" s="9">
        <v>0</v>
      </c>
    </row>
    <row r="980" spans="1:10" s="23" customFormat="1" x14ac:dyDescent="0.45">
      <c r="A980" s="47" t="s">
        <v>2076</v>
      </c>
      <c r="B980" s="64" t="s">
        <v>1595</v>
      </c>
      <c r="C980" s="13">
        <v>20</v>
      </c>
      <c r="D980" s="14">
        <v>0</v>
      </c>
      <c r="E980" s="14">
        <v>0</v>
      </c>
      <c r="F980" s="13">
        <v>20.5</v>
      </c>
      <c r="G980" s="14">
        <v>0</v>
      </c>
      <c r="H980" s="14">
        <v>0</v>
      </c>
      <c r="I980" s="1">
        <v>0.5</v>
      </c>
      <c r="J980" s="9">
        <v>0</v>
      </c>
    </row>
    <row r="981" spans="1:10" s="23" customFormat="1" x14ac:dyDescent="0.45">
      <c r="A981" s="47" t="s">
        <v>1661</v>
      </c>
      <c r="B981" s="64" t="s">
        <v>1595</v>
      </c>
      <c r="C981" s="13">
        <v>17.5</v>
      </c>
      <c r="D981" s="14">
        <v>0</v>
      </c>
      <c r="E981" s="14">
        <v>0</v>
      </c>
      <c r="F981" s="13">
        <v>18</v>
      </c>
      <c r="G981" s="14">
        <v>0</v>
      </c>
      <c r="H981" s="14">
        <v>0</v>
      </c>
      <c r="I981" s="1">
        <v>0.5</v>
      </c>
      <c r="J981" s="9">
        <v>0</v>
      </c>
    </row>
    <row r="982" spans="1:10" s="23" customFormat="1" x14ac:dyDescent="0.45">
      <c r="A982" s="47" t="s">
        <v>730</v>
      </c>
      <c r="B982" s="64" t="s">
        <v>1595</v>
      </c>
      <c r="C982" s="13">
        <v>135</v>
      </c>
      <c r="D982" s="14">
        <v>0</v>
      </c>
      <c r="E982" s="14">
        <v>0</v>
      </c>
      <c r="F982" s="13">
        <v>138</v>
      </c>
      <c r="G982" s="14">
        <v>0</v>
      </c>
      <c r="H982" s="14">
        <v>0</v>
      </c>
      <c r="I982" s="1">
        <v>3</v>
      </c>
      <c r="J982" s="9">
        <v>0</v>
      </c>
    </row>
    <row r="983" spans="1:10" s="23" customFormat="1" x14ac:dyDescent="0.45">
      <c r="A983" s="69" t="s">
        <v>738</v>
      </c>
      <c r="B983" s="65"/>
      <c r="C983" s="49">
        <f>SUM($C$972:$C$982)</f>
        <v>494211</v>
      </c>
      <c r="D983" s="50">
        <f>SUM($D$972:$D$982)</f>
        <v>2</v>
      </c>
      <c r="E983" s="50">
        <f>SUM($E$972:$E$982)</f>
        <v>447824.55000000005</v>
      </c>
      <c r="F983" s="49">
        <f>SUM($F$972:$F$982)</f>
        <v>440480.5</v>
      </c>
      <c r="G983" s="50">
        <f>SUM($G$972:$G$982)</f>
        <v>2</v>
      </c>
      <c r="H983" s="50">
        <f>SUM($H$972:$H$982)</f>
        <v>398979.09</v>
      </c>
      <c r="I983" s="51">
        <f>SUM($I$972:$I$982)</f>
        <v>-53730.5</v>
      </c>
      <c r="J983" s="52">
        <f>SUM($J$972:$J$982)</f>
        <v>-48845.46</v>
      </c>
    </row>
    <row r="984" spans="1:10" s="23" customFormat="1" x14ac:dyDescent="0.45">
      <c r="A984" s="16"/>
      <c r="B984" s="67"/>
      <c r="C984" s="13"/>
      <c r="D984" s="7"/>
      <c r="E984" s="7"/>
      <c r="F984" s="13"/>
      <c r="G984" s="7"/>
      <c r="H984" s="7"/>
      <c r="I984" s="1"/>
      <c r="J984" s="9"/>
    </row>
    <row r="985" spans="1:10" s="23" customFormat="1" x14ac:dyDescent="0.45">
      <c r="A985" s="45" t="s">
        <v>815</v>
      </c>
      <c r="B985" s="63"/>
      <c r="C985" s="4"/>
      <c r="D985" s="2"/>
      <c r="E985" s="2"/>
      <c r="F985" s="4"/>
      <c r="G985" s="2"/>
      <c r="H985" s="2"/>
      <c r="I985" s="6"/>
      <c r="J985" s="3"/>
    </row>
    <row r="986" spans="1:10" s="23" customFormat="1" x14ac:dyDescent="0.45">
      <c r="A986" s="47" t="s">
        <v>372</v>
      </c>
      <c r="B986" s="64" t="s">
        <v>1595</v>
      </c>
      <c r="C986" s="13">
        <v>42230</v>
      </c>
      <c r="D986" s="14">
        <v>1</v>
      </c>
      <c r="E986" s="14">
        <v>38390.910000000003</v>
      </c>
      <c r="F986" s="13">
        <v>15359</v>
      </c>
      <c r="G986" s="14">
        <v>1</v>
      </c>
      <c r="H986" s="14">
        <v>13962.73</v>
      </c>
      <c r="I986" s="1">
        <v>-26871</v>
      </c>
      <c r="J986" s="9">
        <v>-24428.18</v>
      </c>
    </row>
    <row r="987" spans="1:10" s="23" customFormat="1" x14ac:dyDescent="0.45">
      <c r="A987" s="47" t="s">
        <v>1168</v>
      </c>
      <c r="B987" s="64" t="s">
        <v>1595</v>
      </c>
      <c r="C987" s="13">
        <v>575</v>
      </c>
      <c r="D987" s="14">
        <v>0</v>
      </c>
      <c r="E987" s="14">
        <v>0</v>
      </c>
      <c r="F987" s="13">
        <v>586.5</v>
      </c>
      <c r="G987" s="14">
        <v>0</v>
      </c>
      <c r="H987" s="14">
        <v>0</v>
      </c>
      <c r="I987" s="1">
        <v>11.5</v>
      </c>
      <c r="J987" s="9">
        <v>0</v>
      </c>
    </row>
    <row r="988" spans="1:10" s="23" customFormat="1" x14ac:dyDescent="0.45">
      <c r="A988" s="47" t="s">
        <v>1355</v>
      </c>
      <c r="B988" s="64" t="s">
        <v>1595</v>
      </c>
      <c r="C988" s="13">
        <v>68973</v>
      </c>
      <c r="D988" s="14">
        <v>1</v>
      </c>
      <c r="E988" s="14">
        <v>62702.73</v>
      </c>
      <c r="F988" s="13">
        <v>91965</v>
      </c>
      <c r="G988" s="14">
        <v>1</v>
      </c>
      <c r="H988" s="14">
        <v>83604.55</v>
      </c>
      <c r="I988" s="1">
        <v>22992</v>
      </c>
      <c r="J988" s="9">
        <v>20901.82</v>
      </c>
    </row>
    <row r="989" spans="1:10" s="23" customFormat="1" x14ac:dyDescent="0.45">
      <c r="A989" s="47" t="s">
        <v>1599</v>
      </c>
      <c r="B989" s="64" t="s">
        <v>1595</v>
      </c>
      <c r="C989" s="13">
        <v>22</v>
      </c>
      <c r="D989" s="14">
        <v>0</v>
      </c>
      <c r="E989" s="14">
        <v>0</v>
      </c>
      <c r="F989" s="13">
        <v>22.5</v>
      </c>
      <c r="G989" s="14">
        <v>0</v>
      </c>
      <c r="H989" s="14">
        <v>0</v>
      </c>
      <c r="I989" s="1">
        <v>0.5</v>
      </c>
      <c r="J989" s="9">
        <v>0</v>
      </c>
    </row>
    <row r="990" spans="1:10" s="23" customFormat="1" x14ac:dyDescent="0.45">
      <c r="A990" s="47" t="s">
        <v>2300</v>
      </c>
      <c r="B990" s="64" t="s">
        <v>1595</v>
      </c>
      <c r="C990" s="13">
        <v>17.5</v>
      </c>
      <c r="D990" s="14">
        <v>0</v>
      </c>
      <c r="E990" s="14">
        <v>0</v>
      </c>
      <c r="F990" s="13">
        <v>18</v>
      </c>
      <c r="G990" s="14">
        <v>0</v>
      </c>
      <c r="H990" s="14">
        <v>0</v>
      </c>
      <c r="I990" s="1">
        <v>0.5</v>
      </c>
      <c r="J990" s="9">
        <v>0</v>
      </c>
    </row>
    <row r="991" spans="1:10" s="23" customFormat="1" x14ac:dyDescent="0.45">
      <c r="A991" s="47" t="s">
        <v>2195</v>
      </c>
      <c r="B991" s="64" t="s">
        <v>1595</v>
      </c>
      <c r="C991" s="13">
        <v>450</v>
      </c>
      <c r="D991" s="14">
        <v>0</v>
      </c>
      <c r="E991" s="14">
        <v>0</v>
      </c>
      <c r="F991" s="13">
        <v>459</v>
      </c>
      <c r="G991" s="14">
        <v>0</v>
      </c>
      <c r="H991" s="14">
        <v>0</v>
      </c>
      <c r="I991" s="1">
        <v>9</v>
      </c>
      <c r="J991" s="9">
        <v>0</v>
      </c>
    </row>
    <row r="992" spans="1:10" s="23" customFormat="1" x14ac:dyDescent="0.45">
      <c r="A992" s="47" t="s">
        <v>1713</v>
      </c>
      <c r="B992" s="64" t="s">
        <v>1595</v>
      </c>
      <c r="C992" s="13">
        <v>290</v>
      </c>
      <c r="D992" s="14">
        <v>0</v>
      </c>
      <c r="E992" s="14">
        <v>0</v>
      </c>
      <c r="F992" s="13">
        <v>296</v>
      </c>
      <c r="G992" s="14">
        <v>0</v>
      </c>
      <c r="H992" s="14">
        <v>0</v>
      </c>
      <c r="I992" s="1">
        <v>6</v>
      </c>
      <c r="J992" s="9">
        <v>0</v>
      </c>
    </row>
    <row r="993" spans="1:10" s="23" customFormat="1" x14ac:dyDescent="0.45">
      <c r="A993" s="47" t="s">
        <v>1788</v>
      </c>
      <c r="B993" s="64" t="s">
        <v>1595</v>
      </c>
      <c r="C993" s="13">
        <v>27</v>
      </c>
      <c r="D993" s="14">
        <v>0</v>
      </c>
      <c r="E993" s="14">
        <v>0</v>
      </c>
      <c r="F993" s="13">
        <v>28</v>
      </c>
      <c r="G993" s="14">
        <v>0</v>
      </c>
      <c r="H993" s="14">
        <v>0</v>
      </c>
      <c r="I993" s="1">
        <v>1</v>
      </c>
      <c r="J993" s="9">
        <v>0</v>
      </c>
    </row>
    <row r="994" spans="1:10" s="23" customFormat="1" x14ac:dyDescent="0.45">
      <c r="A994" s="47" t="s">
        <v>2138</v>
      </c>
      <c r="B994" s="64" t="s">
        <v>1595</v>
      </c>
      <c r="C994" s="13">
        <v>21</v>
      </c>
      <c r="D994" s="14">
        <v>0</v>
      </c>
      <c r="E994" s="14">
        <v>0</v>
      </c>
      <c r="F994" s="13">
        <v>0</v>
      </c>
      <c r="G994" s="14">
        <v>0</v>
      </c>
      <c r="H994" s="14">
        <v>0</v>
      </c>
      <c r="I994" s="1">
        <v>-21</v>
      </c>
      <c r="J994" s="9">
        <v>0</v>
      </c>
    </row>
    <row r="995" spans="1:10" s="23" customFormat="1" x14ac:dyDescent="0.45">
      <c r="A995" s="69" t="s">
        <v>222</v>
      </c>
      <c r="B995" s="65"/>
      <c r="C995" s="49">
        <f>SUM($C$986:$C$994)</f>
        <v>112605.5</v>
      </c>
      <c r="D995" s="50">
        <f>SUM($D$986:$D$994)</f>
        <v>2</v>
      </c>
      <c r="E995" s="50">
        <f>SUM($E$986:$E$994)</f>
        <v>101093.64000000001</v>
      </c>
      <c r="F995" s="49">
        <f>SUM($F$986:$F$994)</f>
        <v>108734</v>
      </c>
      <c r="G995" s="50">
        <f>SUM($G$986:$G$994)</f>
        <v>2</v>
      </c>
      <c r="H995" s="50">
        <f>SUM($H$986:$H$994)</f>
        <v>97567.28</v>
      </c>
      <c r="I995" s="51">
        <f>SUM($I$986:$I$994)</f>
        <v>-3871.5</v>
      </c>
      <c r="J995" s="52">
        <f>SUM($J$986:$J$994)</f>
        <v>-3526.3600000000006</v>
      </c>
    </row>
    <row r="996" spans="1:10" s="23" customFormat="1" x14ac:dyDescent="0.45">
      <c r="A996" s="16"/>
      <c r="B996" s="67"/>
      <c r="C996" s="13"/>
      <c r="D996" s="7"/>
      <c r="E996" s="7"/>
      <c r="F996" s="13"/>
      <c r="G996" s="7"/>
      <c r="H996" s="7"/>
      <c r="I996" s="1"/>
      <c r="J996" s="9"/>
    </row>
    <row r="997" spans="1:10" s="23" customFormat="1" x14ac:dyDescent="0.45">
      <c r="A997" s="45" t="s">
        <v>529</v>
      </c>
      <c r="B997" s="63"/>
      <c r="C997" s="4"/>
      <c r="D997" s="2"/>
      <c r="E997" s="2"/>
      <c r="F997" s="4"/>
      <c r="G997" s="2"/>
      <c r="H997" s="2"/>
      <c r="I997" s="6"/>
      <c r="J997" s="3"/>
    </row>
    <row r="998" spans="1:10" s="23" customFormat="1" x14ac:dyDescent="0.45">
      <c r="A998" s="47" t="s">
        <v>2081</v>
      </c>
      <c r="B998" s="64" t="s">
        <v>1595</v>
      </c>
      <c r="C998" s="13">
        <v>11000</v>
      </c>
      <c r="D998" s="14">
        <v>1</v>
      </c>
      <c r="E998" s="14">
        <v>10000</v>
      </c>
      <c r="F998" s="13">
        <v>11220</v>
      </c>
      <c r="G998" s="14">
        <v>1</v>
      </c>
      <c r="H998" s="14">
        <v>10200</v>
      </c>
      <c r="I998" s="1">
        <v>220</v>
      </c>
      <c r="J998" s="9">
        <v>200</v>
      </c>
    </row>
    <row r="999" spans="1:10" s="23" customFormat="1" x14ac:dyDescent="0.45">
      <c r="A999" s="47" t="s">
        <v>1132</v>
      </c>
      <c r="B999" s="64" t="s">
        <v>1595</v>
      </c>
      <c r="C999" s="13">
        <v>385</v>
      </c>
      <c r="D999" s="14">
        <v>0</v>
      </c>
      <c r="E999" s="14">
        <v>0</v>
      </c>
      <c r="F999" s="13">
        <v>389</v>
      </c>
      <c r="G999" s="14">
        <v>0</v>
      </c>
      <c r="H999" s="14">
        <v>0</v>
      </c>
      <c r="I999" s="1">
        <v>4</v>
      </c>
      <c r="J999" s="9">
        <v>0</v>
      </c>
    </row>
    <row r="1000" spans="1:10" s="23" customFormat="1" x14ac:dyDescent="0.45">
      <c r="A1000" s="47" t="s">
        <v>431</v>
      </c>
      <c r="B1000" s="64" t="s">
        <v>1595</v>
      </c>
      <c r="C1000" s="13">
        <v>310</v>
      </c>
      <c r="D1000" s="14">
        <v>0</v>
      </c>
      <c r="E1000" s="14">
        <v>0</v>
      </c>
      <c r="F1000" s="13">
        <v>316.5</v>
      </c>
      <c r="G1000" s="14">
        <v>0</v>
      </c>
      <c r="H1000" s="14">
        <v>0</v>
      </c>
      <c r="I1000" s="1">
        <v>6.5</v>
      </c>
      <c r="J1000" s="9">
        <v>0</v>
      </c>
    </row>
    <row r="1001" spans="1:10" s="23" customFormat="1" x14ac:dyDescent="0.45">
      <c r="A1001" s="47" t="s">
        <v>172</v>
      </c>
      <c r="B1001" s="64" t="s">
        <v>1595</v>
      </c>
      <c r="C1001" s="13">
        <v>161557</v>
      </c>
      <c r="D1001" s="14">
        <v>1</v>
      </c>
      <c r="E1001" s="14">
        <v>146870</v>
      </c>
      <c r="F1001" s="13">
        <v>105749</v>
      </c>
      <c r="G1001" s="14">
        <v>1</v>
      </c>
      <c r="H1001" s="14">
        <v>96135.45</v>
      </c>
      <c r="I1001" s="1">
        <v>-55808</v>
      </c>
      <c r="J1001" s="9">
        <v>-50734.55</v>
      </c>
    </row>
    <row r="1002" spans="1:10" s="23" customFormat="1" x14ac:dyDescent="0.45">
      <c r="A1002" s="47" t="s">
        <v>1146</v>
      </c>
      <c r="B1002" s="64" t="s">
        <v>1595</v>
      </c>
      <c r="C1002" s="13">
        <v>12.9</v>
      </c>
      <c r="D1002" s="14">
        <v>0</v>
      </c>
      <c r="E1002" s="14">
        <v>0</v>
      </c>
      <c r="F1002" s="13">
        <v>13</v>
      </c>
      <c r="G1002" s="14">
        <v>0</v>
      </c>
      <c r="H1002" s="14">
        <v>0</v>
      </c>
      <c r="I1002" s="1">
        <v>0.1</v>
      </c>
      <c r="J1002" s="9">
        <v>0</v>
      </c>
    </row>
    <row r="1003" spans="1:10" s="23" customFormat="1" x14ac:dyDescent="0.45">
      <c r="A1003" s="47" t="s">
        <v>1251</v>
      </c>
      <c r="B1003" s="64" t="s">
        <v>1595</v>
      </c>
      <c r="C1003" s="13">
        <v>12.6</v>
      </c>
      <c r="D1003" s="14">
        <v>0</v>
      </c>
      <c r="E1003" s="14">
        <v>0</v>
      </c>
      <c r="F1003" s="13">
        <v>13</v>
      </c>
      <c r="G1003" s="14">
        <v>0</v>
      </c>
      <c r="H1003" s="14">
        <v>0</v>
      </c>
      <c r="I1003" s="1">
        <v>0.4</v>
      </c>
      <c r="J1003" s="9">
        <v>0</v>
      </c>
    </row>
    <row r="1004" spans="1:10" s="23" customFormat="1" x14ac:dyDescent="0.45">
      <c r="A1004" s="47" t="s">
        <v>151</v>
      </c>
      <c r="B1004" s="64" t="s">
        <v>1595</v>
      </c>
      <c r="C1004" s="13">
        <v>130</v>
      </c>
      <c r="D1004" s="14">
        <v>0</v>
      </c>
      <c r="E1004" s="14">
        <v>0</v>
      </c>
      <c r="F1004" s="13">
        <v>133</v>
      </c>
      <c r="G1004" s="14">
        <v>0</v>
      </c>
      <c r="H1004" s="14">
        <v>0</v>
      </c>
      <c r="I1004" s="1">
        <v>3</v>
      </c>
      <c r="J1004" s="9">
        <v>0</v>
      </c>
    </row>
    <row r="1005" spans="1:10" s="23" customFormat="1" x14ac:dyDescent="0.45">
      <c r="A1005" s="47" t="s">
        <v>317</v>
      </c>
      <c r="B1005" s="64" t="s">
        <v>1595</v>
      </c>
      <c r="C1005" s="13">
        <v>105</v>
      </c>
      <c r="D1005" s="14">
        <v>0</v>
      </c>
      <c r="E1005" s="14">
        <v>0</v>
      </c>
      <c r="F1005" s="13">
        <v>107.5</v>
      </c>
      <c r="G1005" s="14">
        <v>0</v>
      </c>
      <c r="H1005" s="14">
        <v>0</v>
      </c>
      <c r="I1005" s="1">
        <v>2.5</v>
      </c>
      <c r="J1005" s="9">
        <v>0</v>
      </c>
    </row>
    <row r="1006" spans="1:10" s="23" customFormat="1" x14ac:dyDescent="0.45">
      <c r="A1006" s="47" t="s">
        <v>1369</v>
      </c>
      <c r="B1006" s="64" t="s">
        <v>1595</v>
      </c>
      <c r="C1006" s="13">
        <v>15</v>
      </c>
      <c r="D1006" s="14">
        <v>0</v>
      </c>
      <c r="E1006" s="14">
        <v>0</v>
      </c>
      <c r="F1006" s="13">
        <v>15</v>
      </c>
      <c r="G1006" s="14">
        <v>0</v>
      </c>
      <c r="H1006" s="14">
        <v>0</v>
      </c>
      <c r="I1006" s="1">
        <v>0</v>
      </c>
      <c r="J1006" s="9">
        <v>0</v>
      </c>
    </row>
    <row r="1007" spans="1:10" s="23" customFormat="1" x14ac:dyDescent="0.45">
      <c r="A1007" s="47" t="s">
        <v>33</v>
      </c>
      <c r="B1007" s="64" t="s">
        <v>1595</v>
      </c>
      <c r="C1007" s="13">
        <v>11.5</v>
      </c>
      <c r="D1007" s="14">
        <v>0</v>
      </c>
      <c r="E1007" s="14">
        <v>0</v>
      </c>
      <c r="F1007" s="13">
        <v>11.5</v>
      </c>
      <c r="G1007" s="14">
        <v>0</v>
      </c>
      <c r="H1007" s="14">
        <v>0</v>
      </c>
      <c r="I1007" s="1">
        <v>0</v>
      </c>
      <c r="J1007" s="9">
        <v>0</v>
      </c>
    </row>
    <row r="1008" spans="1:10" s="23" customFormat="1" x14ac:dyDescent="0.45">
      <c r="A1008" s="47" t="s">
        <v>148</v>
      </c>
      <c r="B1008" s="64" t="s">
        <v>1595</v>
      </c>
      <c r="C1008" s="13">
        <v>10.8</v>
      </c>
      <c r="D1008" s="14">
        <v>0</v>
      </c>
      <c r="E1008" s="14">
        <v>0</v>
      </c>
      <c r="F1008" s="13">
        <v>11</v>
      </c>
      <c r="G1008" s="14">
        <v>0</v>
      </c>
      <c r="H1008" s="14">
        <v>0</v>
      </c>
      <c r="I1008" s="1">
        <v>0.2</v>
      </c>
      <c r="J1008" s="9">
        <v>0</v>
      </c>
    </row>
    <row r="1009" spans="1:10" s="23" customFormat="1" x14ac:dyDescent="0.45">
      <c r="A1009" s="47" t="s">
        <v>16</v>
      </c>
      <c r="B1009" s="64" t="s">
        <v>1595</v>
      </c>
      <c r="C1009" s="13">
        <v>9.1999999999999993</v>
      </c>
      <c r="D1009" s="14">
        <v>0</v>
      </c>
      <c r="E1009" s="14">
        <v>0</v>
      </c>
      <c r="F1009" s="13">
        <v>9.3000000000000007</v>
      </c>
      <c r="G1009" s="14">
        <v>0</v>
      </c>
      <c r="H1009" s="14">
        <v>0</v>
      </c>
      <c r="I1009" s="1">
        <v>0.1</v>
      </c>
      <c r="J1009" s="9">
        <v>0</v>
      </c>
    </row>
    <row r="1010" spans="1:10" s="23" customFormat="1" x14ac:dyDescent="0.45">
      <c r="A1010" s="47" t="s">
        <v>275</v>
      </c>
      <c r="B1010" s="64" t="s">
        <v>1595</v>
      </c>
      <c r="C1010" s="13">
        <v>150</v>
      </c>
      <c r="D1010" s="14">
        <v>0</v>
      </c>
      <c r="E1010" s="14">
        <v>0</v>
      </c>
      <c r="F1010" s="13">
        <v>153</v>
      </c>
      <c r="G1010" s="14">
        <v>0</v>
      </c>
      <c r="H1010" s="14">
        <v>0</v>
      </c>
      <c r="I1010" s="1">
        <v>3</v>
      </c>
      <c r="J1010" s="9">
        <v>0</v>
      </c>
    </row>
    <row r="1011" spans="1:10" s="23" customFormat="1" x14ac:dyDescent="0.45">
      <c r="A1011" s="47" t="s">
        <v>1086</v>
      </c>
      <c r="B1011" s="64" t="s">
        <v>1595</v>
      </c>
      <c r="C1011" s="13">
        <v>740</v>
      </c>
      <c r="D1011" s="14">
        <v>0</v>
      </c>
      <c r="E1011" s="14">
        <v>0</v>
      </c>
      <c r="F1011" s="13">
        <v>0</v>
      </c>
      <c r="G1011" s="14">
        <v>0</v>
      </c>
      <c r="H1011" s="14">
        <v>0</v>
      </c>
      <c r="I1011" s="1">
        <v>-740</v>
      </c>
      <c r="J1011" s="9">
        <v>0</v>
      </c>
    </row>
    <row r="1012" spans="1:10" s="23" customFormat="1" x14ac:dyDescent="0.45">
      <c r="A1012" s="47" t="s">
        <v>2122</v>
      </c>
      <c r="B1012" s="64" t="s">
        <v>1595</v>
      </c>
      <c r="C1012" s="13">
        <v>4</v>
      </c>
      <c r="D1012" s="14">
        <v>0</v>
      </c>
      <c r="E1012" s="14">
        <v>0</v>
      </c>
      <c r="F1012" s="13">
        <v>2</v>
      </c>
      <c r="G1012" s="14">
        <v>0</v>
      </c>
      <c r="H1012" s="14">
        <v>0</v>
      </c>
      <c r="I1012" s="1">
        <v>-2</v>
      </c>
      <c r="J1012" s="9">
        <v>0</v>
      </c>
    </row>
    <row r="1013" spans="1:10" s="23" customFormat="1" x14ac:dyDescent="0.45">
      <c r="A1013" s="47" t="s">
        <v>66</v>
      </c>
      <c r="B1013" s="64" t="s">
        <v>1595</v>
      </c>
      <c r="C1013" s="13">
        <v>8</v>
      </c>
      <c r="D1013" s="14">
        <v>0</v>
      </c>
      <c r="E1013" s="14">
        <v>0</v>
      </c>
      <c r="F1013" s="13">
        <v>4</v>
      </c>
      <c r="G1013" s="14">
        <v>0</v>
      </c>
      <c r="H1013" s="14">
        <v>0</v>
      </c>
      <c r="I1013" s="1">
        <v>-4</v>
      </c>
      <c r="J1013" s="9">
        <v>0</v>
      </c>
    </row>
    <row r="1014" spans="1:10" s="23" customFormat="1" x14ac:dyDescent="0.45">
      <c r="A1014" s="69" t="s">
        <v>955</v>
      </c>
      <c r="B1014" s="65"/>
      <c r="C1014" s="49">
        <f>SUM($C$998:$C$1013)</f>
        <v>174461</v>
      </c>
      <c r="D1014" s="50">
        <f>SUM($D$998:$D$1013)</f>
        <v>2</v>
      </c>
      <c r="E1014" s="50">
        <f>SUM($E$998:$E$1013)</f>
        <v>156870</v>
      </c>
      <c r="F1014" s="49">
        <f>SUM($F$998:$F$1013)</f>
        <v>118146.8</v>
      </c>
      <c r="G1014" s="50">
        <f>SUM($G$998:$G$1013)</f>
        <v>2</v>
      </c>
      <c r="H1014" s="50">
        <f>SUM($H$998:$H$1013)</f>
        <v>106335.45</v>
      </c>
      <c r="I1014" s="51">
        <f>SUM($I$998:$I$1013)</f>
        <v>-56314.200000000004</v>
      </c>
      <c r="J1014" s="52">
        <f>SUM($J$998:$J$1013)</f>
        <v>-50534.55</v>
      </c>
    </row>
    <row r="1015" spans="1:10" s="23" customFormat="1" x14ac:dyDescent="0.45">
      <c r="A1015" s="16"/>
      <c r="B1015" s="67"/>
      <c r="C1015" s="13"/>
      <c r="D1015" s="7"/>
      <c r="E1015" s="7"/>
      <c r="F1015" s="13"/>
      <c r="G1015" s="7"/>
      <c r="H1015" s="7"/>
      <c r="I1015" s="1"/>
      <c r="J1015" s="9"/>
    </row>
    <row r="1016" spans="1:10" s="23" customFormat="1" x14ac:dyDescent="0.45">
      <c r="A1016" s="45" t="s">
        <v>1868</v>
      </c>
      <c r="B1016" s="63"/>
      <c r="C1016" s="4"/>
      <c r="D1016" s="2"/>
      <c r="E1016" s="2"/>
      <c r="F1016" s="4"/>
      <c r="G1016" s="2"/>
      <c r="H1016" s="2"/>
      <c r="I1016" s="6"/>
      <c r="J1016" s="3"/>
    </row>
    <row r="1017" spans="1:10" s="23" customFormat="1" x14ac:dyDescent="0.45">
      <c r="A1017" s="47" t="s">
        <v>461</v>
      </c>
      <c r="B1017" s="64" t="s">
        <v>1595</v>
      </c>
      <c r="C1017" s="13">
        <v>523243</v>
      </c>
      <c r="D1017" s="14">
        <v>1</v>
      </c>
      <c r="E1017" s="14">
        <v>475675.45</v>
      </c>
      <c r="F1017" s="13">
        <v>537808</v>
      </c>
      <c r="G1017" s="14">
        <v>1</v>
      </c>
      <c r="H1017" s="14">
        <v>488916.36</v>
      </c>
      <c r="I1017" s="1">
        <v>14565</v>
      </c>
      <c r="J1017" s="9">
        <v>13240.91</v>
      </c>
    </row>
    <row r="1018" spans="1:10" s="23" customFormat="1" x14ac:dyDescent="0.45">
      <c r="A1018" s="47" t="s">
        <v>1108</v>
      </c>
      <c r="B1018" s="64" t="s">
        <v>1595</v>
      </c>
      <c r="C1018" s="13">
        <v>8</v>
      </c>
      <c r="D1018" s="14">
        <v>0</v>
      </c>
      <c r="E1018" s="14">
        <v>0</v>
      </c>
      <c r="F1018" s="13">
        <v>0</v>
      </c>
      <c r="G1018" s="14">
        <v>0</v>
      </c>
      <c r="H1018" s="14">
        <v>0</v>
      </c>
      <c r="I1018" s="1">
        <v>-8</v>
      </c>
      <c r="J1018" s="9">
        <v>0</v>
      </c>
    </row>
    <row r="1019" spans="1:10" s="23" customFormat="1" x14ac:dyDescent="0.45">
      <c r="A1019" s="47" t="s">
        <v>1321</v>
      </c>
      <c r="B1019" s="64" t="s">
        <v>1595</v>
      </c>
      <c r="C1019" s="13">
        <v>6</v>
      </c>
      <c r="D1019" s="14">
        <v>0</v>
      </c>
      <c r="E1019" s="14">
        <v>0</v>
      </c>
      <c r="F1019" s="13">
        <v>0</v>
      </c>
      <c r="G1019" s="14">
        <v>0</v>
      </c>
      <c r="H1019" s="14">
        <v>0</v>
      </c>
      <c r="I1019" s="1">
        <v>-6</v>
      </c>
      <c r="J1019" s="9">
        <v>0</v>
      </c>
    </row>
    <row r="1020" spans="1:10" s="23" customFormat="1" x14ac:dyDescent="0.45">
      <c r="A1020" s="47" t="s">
        <v>2305</v>
      </c>
      <c r="B1020" s="64" t="s">
        <v>1595</v>
      </c>
      <c r="C1020" s="13">
        <v>4.0999999999999996</v>
      </c>
      <c r="D1020" s="14">
        <v>0</v>
      </c>
      <c r="E1020" s="14">
        <v>0</v>
      </c>
      <c r="F1020" s="13">
        <v>0</v>
      </c>
      <c r="G1020" s="14">
        <v>0</v>
      </c>
      <c r="H1020" s="14">
        <v>0</v>
      </c>
      <c r="I1020" s="1">
        <v>-4.0999999999999996</v>
      </c>
      <c r="J1020" s="9">
        <v>0</v>
      </c>
    </row>
    <row r="1021" spans="1:10" s="23" customFormat="1" x14ac:dyDescent="0.45">
      <c r="A1021" s="47" t="s">
        <v>274</v>
      </c>
      <c r="B1021" s="64" t="s">
        <v>1595</v>
      </c>
      <c r="C1021" s="13">
        <v>160</v>
      </c>
      <c r="D1021" s="14">
        <v>0</v>
      </c>
      <c r="E1021" s="14">
        <v>0</v>
      </c>
      <c r="F1021" s="13">
        <v>0</v>
      </c>
      <c r="G1021" s="14">
        <v>0</v>
      </c>
      <c r="H1021" s="14">
        <v>0</v>
      </c>
      <c r="I1021" s="1">
        <v>-160</v>
      </c>
      <c r="J1021" s="9">
        <v>0</v>
      </c>
    </row>
    <row r="1022" spans="1:10" s="23" customFormat="1" x14ac:dyDescent="0.45">
      <c r="A1022" s="47" t="s">
        <v>1366</v>
      </c>
      <c r="B1022" s="64" t="s">
        <v>1595</v>
      </c>
      <c r="C1022" s="13">
        <v>120</v>
      </c>
      <c r="D1022" s="14">
        <v>0</v>
      </c>
      <c r="E1022" s="14">
        <v>0</v>
      </c>
      <c r="F1022" s="13">
        <v>0</v>
      </c>
      <c r="G1022" s="14">
        <v>0</v>
      </c>
      <c r="H1022" s="14">
        <v>0</v>
      </c>
      <c r="I1022" s="1">
        <v>-120</v>
      </c>
      <c r="J1022" s="9">
        <v>0</v>
      </c>
    </row>
    <row r="1023" spans="1:10" s="23" customFormat="1" x14ac:dyDescent="0.45">
      <c r="A1023" s="47" t="s">
        <v>1628</v>
      </c>
      <c r="B1023" s="64" t="s">
        <v>1595</v>
      </c>
      <c r="C1023" s="13">
        <v>2</v>
      </c>
      <c r="D1023" s="14">
        <v>0</v>
      </c>
      <c r="E1023" s="14">
        <v>0</v>
      </c>
      <c r="F1023" s="13">
        <v>0</v>
      </c>
      <c r="G1023" s="14">
        <v>0</v>
      </c>
      <c r="H1023" s="14">
        <v>0</v>
      </c>
      <c r="I1023" s="1">
        <v>-2</v>
      </c>
      <c r="J1023" s="9">
        <v>0</v>
      </c>
    </row>
    <row r="1024" spans="1:10" s="23" customFormat="1" x14ac:dyDescent="0.45">
      <c r="A1024" s="47" t="s">
        <v>42</v>
      </c>
      <c r="B1024" s="64" t="s">
        <v>1595</v>
      </c>
      <c r="C1024" s="13">
        <v>0</v>
      </c>
      <c r="D1024" s="14">
        <v>0</v>
      </c>
      <c r="E1024" s="14">
        <v>0</v>
      </c>
      <c r="F1024" s="13">
        <v>0</v>
      </c>
      <c r="G1024" s="14">
        <v>0</v>
      </c>
      <c r="H1024" s="14">
        <v>0</v>
      </c>
      <c r="I1024" s="1">
        <v>0</v>
      </c>
      <c r="J1024" s="9">
        <v>0</v>
      </c>
    </row>
    <row r="1025" spans="1:10" s="23" customFormat="1" x14ac:dyDescent="0.45">
      <c r="A1025" s="47" t="s">
        <v>1585</v>
      </c>
      <c r="B1025" s="64" t="s">
        <v>1595</v>
      </c>
      <c r="C1025" s="13">
        <v>293</v>
      </c>
      <c r="D1025" s="14">
        <v>0</v>
      </c>
      <c r="E1025" s="14">
        <v>0</v>
      </c>
      <c r="F1025" s="13">
        <v>0</v>
      </c>
      <c r="G1025" s="14">
        <v>0</v>
      </c>
      <c r="H1025" s="14">
        <v>0</v>
      </c>
      <c r="I1025" s="1">
        <v>-293</v>
      </c>
      <c r="J1025" s="9">
        <v>0</v>
      </c>
    </row>
    <row r="1026" spans="1:10" s="23" customFormat="1" x14ac:dyDescent="0.45">
      <c r="A1026" s="47" t="s">
        <v>964</v>
      </c>
      <c r="B1026" s="64" t="s">
        <v>1595</v>
      </c>
      <c r="C1026" s="13">
        <v>405</v>
      </c>
      <c r="D1026" s="14">
        <v>0</v>
      </c>
      <c r="E1026" s="14">
        <v>0</v>
      </c>
      <c r="F1026" s="13">
        <v>0</v>
      </c>
      <c r="G1026" s="14">
        <v>0</v>
      </c>
      <c r="H1026" s="14">
        <v>0</v>
      </c>
      <c r="I1026" s="1">
        <v>-405</v>
      </c>
      <c r="J1026" s="9">
        <v>0</v>
      </c>
    </row>
    <row r="1027" spans="1:10" s="23" customFormat="1" x14ac:dyDescent="0.45">
      <c r="A1027" s="47" t="s">
        <v>1880</v>
      </c>
      <c r="B1027" s="64" t="s">
        <v>1595</v>
      </c>
      <c r="C1027" s="13">
        <v>790</v>
      </c>
      <c r="D1027" s="14">
        <v>0</v>
      </c>
      <c r="E1027" s="14">
        <v>0</v>
      </c>
      <c r="F1027" s="13">
        <v>0</v>
      </c>
      <c r="G1027" s="14">
        <v>0</v>
      </c>
      <c r="H1027" s="14">
        <v>0</v>
      </c>
      <c r="I1027" s="1">
        <v>-790</v>
      </c>
      <c r="J1027" s="9">
        <v>0</v>
      </c>
    </row>
    <row r="1028" spans="1:10" s="23" customFormat="1" x14ac:dyDescent="0.45">
      <c r="A1028" s="47" t="s">
        <v>907</v>
      </c>
      <c r="B1028" s="64" t="s">
        <v>1595</v>
      </c>
      <c r="C1028" s="13">
        <v>0</v>
      </c>
      <c r="D1028" s="14">
        <v>0</v>
      </c>
      <c r="E1028" s="14">
        <v>0</v>
      </c>
      <c r="F1028" s="13">
        <v>0</v>
      </c>
      <c r="G1028" s="14">
        <v>0</v>
      </c>
      <c r="H1028" s="14">
        <v>0</v>
      </c>
      <c r="I1028" s="1">
        <v>0</v>
      </c>
      <c r="J1028" s="9">
        <v>0</v>
      </c>
    </row>
    <row r="1029" spans="1:10" s="23" customFormat="1" x14ac:dyDescent="0.45">
      <c r="A1029" s="47" t="s">
        <v>994</v>
      </c>
      <c r="B1029" s="64" t="s">
        <v>1595</v>
      </c>
      <c r="C1029" s="13">
        <v>0</v>
      </c>
      <c r="D1029" s="14">
        <v>0</v>
      </c>
      <c r="E1029" s="14">
        <v>0</v>
      </c>
      <c r="F1029" s="13">
        <v>0</v>
      </c>
      <c r="G1029" s="14">
        <v>0</v>
      </c>
      <c r="H1029" s="14">
        <v>0</v>
      </c>
      <c r="I1029" s="1">
        <v>0</v>
      </c>
      <c r="J1029" s="9">
        <v>0</v>
      </c>
    </row>
    <row r="1030" spans="1:10" s="23" customFormat="1" x14ac:dyDescent="0.45">
      <c r="A1030" s="47" t="s">
        <v>575</v>
      </c>
      <c r="B1030" s="64" t="s">
        <v>1595</v>
      </c>
      <c r="C1030" s="13">
        <v>37</v>
      </c>
      <c r="D1030" s="14">
        <v>0</v>
      </c>
      <c r="E1030" s="14">
        <v>0</v>
      </c>
      <c r="F1030" s="13">
        <v>0</v>
      </c>
      <c r="G1030" s="14">
        <v>0</v>
      </c>
      <c r="H1030" s="14">
        <v>0</v>
      </c>
      <c r="I1030" s="1">
        <v>-37</v>
      </c>
      <c r="J1030" s="9">
        <v>0</v>
      </c>
    </row>
    <row r="1031" spans="1:10" s="23" customFormat="1" x14ac:dyDescent="0.45">
      <c r="A1031" s="47" t="s">
        <v>398</v>
      </c>
      <c r="B1031" s="64" t="s">
        <v>1595</v>
      </c>
      <c r="C1031" s="13">
        <v>0</v>
      </c>
      <c r="D1031" s="14">
        <v>0</v>
      </c>
      <c r="E1031" s="14">
        <v>0</v>
      </c>
      <c r="F1031" s="13">
        <v>0</v>
      </c>
      <c r="G1031" s="14">
        <v>0</v>
      </c>
      <c r="H1031" s="14">
        <v>0</v>
      </c>
      <c r="I1031" s="1">
        <v>0</v>
      </c>
      <c r="J1031" s="9">
        <v>0</v>
      </c>
    </row>
    <row r="1032" spans="1:10" s="23" customFormat="1" x14ac:dyDescent="0.45">
      <c r="A1032" s="47" t="s">
        <v>1792</v>
      </c>
      <c r="B1032" s="64" t="s">
        <v>1595</v>
      </c>
      <c r="C1032" s="13">
        <v>248</v>
      </c>
      <c r="D1032" s="14">
        <v>0</v>
      </c>
      <c r="E1032" s="14">
        <v>0</v>
      </c>
      <c r="F1032" s="13">
        <v>0</v>
      </c>
      <c r="G1032" s="14">
        <v>0</v>
      </c>
      <c r="H1032" s="14">
        <v>0</v>
      </c>
      <c r="I1032" s="1">
        <v>-248</v>
      </c>
      <c r="J1032" s="9">
        <v>0</v>
      </c>
    </row>
    <row r="1033" spans="1:10" s="23" customFormat="1" x14ac:dyDescent="0.45">
      <c r="A1033" s="47" t="s">
        <v>149</v>
      </c>
      <c r="B1033" s="64" t="s">
        <v>1595</v>
      </c>
      <c r="C1033" s="13">
        <v>210</v>
      </c>
      <c r="D1033" s="14">
        <v>0</v>
      </c>
      <c r="E1033" s="14">
        <v>0</v>
      </c>
      <c r="F1033" s="13">
        <v>0</v>
      </c>
      <c r="G1033" s="14">
        <v>0</v>
      </c>
      <c r="H1033" s="14">
        <v>0</v>
      </c>
      <c r="I1033" s="1">
        <v>-210</v>
      </c>
      <c r="J1033" s="9">
        <v>0</v>
      </c>
    </row>
    <row r="1034" spans="1:10" s="23" customFormat="1" x14ac:dyDescent="0.45">
      <c r="A1034" s="47" t="s">
        <v>973</v>
      </c>
      <c r="B1034" s="64" t="s">
        <v>1595</v>
      </c>
      <c r="C1034" s="13">
        <v>170</v>
      </c>
      <c r="D1034" s="14">
        <v>0</v>
      </c>
      <c r="E1034" s="14">
        <v>0</v>
      </c>
      <c r="F1034" s="13">
        <v>0</v>
      </c>
      <c r="G1034" s="14">
        <v>0</v>
      </c>
      <c r="H1034" s="14">
        <v>0</v>
      </c>
      <c r="I1034" s="1">
        <v>-170</v>
      </c>
      <c r="J1034" s="9">
        <v>0</v>
      </c>
    </row>
    <row r="1035" spans="1:10" s="23" customFormat="1" x14ac:dyDescent="0.45">
      <c r="A1035" s="47" t="s">
        <v>1560</v>
      </c>
      <c r="B1035" s="64" t="s">
        <v>1595</v>
      </c>
      <c r="C1035" s="13">
        <v>346</v>
      </c>
      <c r="D1035" s="14">
        <v>0</v>
      </c>
      <c r="E1035" s="14">
        <v>0</v>
      </c>
      <c r="F1035" s="13">
        <v>0</v>
      </c>
      <c r="G1035" s="14">
        <v>0</v>
      </c>
      <c r="H1035" s="14">
        <v>0</v>
      </c>
      <c r="I1035" s="1">
        <v>-346</v>
      </c>
      <c r="J1035" s="9">
        <v>0</v>
      </c>
    </row>
    <row r="1036" spans="1:10" s="23" customFormat="1" x14ac:dyDescent="0.45">
      <c r="A1036" s="47" t="s">
        <v>1998</v>
      </c>
      <c r="B1036" s="64" t="s">
        <v>1595</v>
      </c>
      <c r="C1036" s="13">
        <v>292</v>
      </c>
      <c r="D1036" s="14">
        <v>0</v>
      </c>
      <c r="E1036" s="14">
        <v>0</v>
      </c>
      <c r="F1036" s="13">
        <v>0</v>
      </c>
      <c r="G1036" s="14">
        <v>0</v>
      </c>
      <c r="H1036" s="14">
        <v>0</v>
      </c>
      <c r="I1036" s="1">
        <v>-292</v>
      </c>
      <c r="J1036" s="9">
        <v>0</v>
      </c>
    </row>
    <row r="1037" spans="1:10" s="23" customFormat="1" x14ac:dyDescent="0.45">
      <c r="A1037" s="47" t="s">
        <v>1151</v>
      </c>
      <c r="B1037" s="64" t="s">
        <v>1595</v>
      </c>
      <c r="C1037" s="13">
        <v>234</v>
      </c>
      <c r="D1037" s="14">
        <v>0</v>
      </c>
      <c r="E1037" s="14">
        <v>0</v>
      </c>
      <c r="F1037" s="13">
        <v>0</v>
      </c>
      <c r="G1037" s="14">
        <v>0</v>
      </c>
      <c r="H1037" s="14">
        <v>0</v>
      </c>
      <c r="I1037" s="1">
        <v>-234</v>
      </c>
      <c r="J1037" s="9">
        <v>0</v>
      </c>
    </row>
    <row r="1038" spans="1:10" s="23" customFormat="1" x14ac:dyDescent="0.45">
      <c r="A1038" s="47" t="s">
        <v>909</v>
      </c>
      <c r="B1038" s="64" t="s">
        <v>1595</v>
      </c>
      <c r="C1038" s="13">
        <v>698</v>
      </c>
      <c r="D1038" s="14">
        <v>0</v>
      </c>
      <c r="E1038" s="14">
        <v>0</v>
      </c>
      <c r="F1038" s="13">
        <v>0</v>
      </c>
      <c r="G1038" s="14">
        <v>0</v>
      </c>
      <c r="H1038" s="14">
        <v>0</v>
      </c>
      <c r="I1038" s="1">
        <v>-698</v>
      </c>
      <c r="J1038" s="9">
        <v>0</v>
      </c>
    </row>
    <row r="1039" spans="1:10" s="23" customFormat="1" x14ac:dyDescent="0.45">
      <c r="A1039" s="47" t="s">
        <v>950</v>
      </c>
      <c r="B1039" s="64" t="s">
        <v>1595</v>
      </c>
      <c r="C1039" s="13">
        <v>607</v>
      </c>
      <c r="D1039" s="14">
        <v>0</v>
      </c>
      <c r="E1039" s="14">
        <v>0</v>
      </c>
      <c r="F1039" s="13">
        <v>0</v>
      </c>
      <c r="G1039" s="14">
        <v>0</v>
      </c>
      <c r="H1039" s="14">
        <v>0</v>
      </c>
      <c r="I1039" s="1">
        <v>-607</v>
      </c>
      <c r="J1039" s="9">
        <v>0</v>
      </c>
    </row>
    <row r="1040" spans="1:10" s="23" customFormat="1" x14ac:dyDescent="0.45">
      <c r="A1040" s="47" t="s">
        <v>2026</v>
      </c>
      <c r="B1040" s="64" t="s">
        <v>1595</v>
      </c>
      <c r="C1040" s="13">
        <v>549</v>
      </c>
      <c r="D1040" s="14">
        <v>0</v>
      </c>
      <c r="E1040" s="14">
        <v>0</v>
      </c>
      <c r="F1040" s="13">
        <v>0</v>
      </c>
      <c r="G1040" s="14">
        <v>0</v>
      </c>
      <c r="H1040" s="14">
        <v>0</v>
      </c>
      <c r="I1040" s="1">
        <v>-549</v>
      </c>
      <c r="J1040" s="9">
        <v>0</v>
      </c>
    </row>
    <row r="1041" spans="1:10" s="23" customFormat="1" x14ac:dyDescent="0.45">
      <c r="A1041" s="47" t="s">
        <v>1365</v>
      </c>
      <c r="B1041" s="64" t="s">
        <v>1595</v>
      </c>
      <c r="C1041" s="13">
        <v>103</v>
      </c>
      <c r="D1041" s="14">
        <v>0</v>
      </c>
      <c r="E1041" s="14">
        <v>0</v>
      </c>
      <c r="F1041" s="13">
        <v>0</v>
      </c>
      <c r="G1041" s="14">
        <v>0</v>
      </c>
      <c r="H1041" s="14">
        <v>0</v>
      </c>
      <c r="I1041" s="1">
        <v>-103</v>
      </c>
      <c r="J1041" s="9">
        <v>0</v>
      </c>
    </row>
    <row r="1042" spans="1:10" s="23" customFormat="1" x14ac:dyDescent="0.45">
      <c r="A1042" s="47" t="s">
        <v>387</v>
      </c>
      <c r="B1042" s="64" t="s">
        <v>1595</v>
      </c>
      <c r="C1042" s="13">
        <v>129</v>
      </c>
      <c r="D1042" s="14">
        <v>0</v>
      </c>
      <c r="E1042" s="14">
        <v>0</v>
      </c>
      <c r="F1042" s="13">
        <v>0</v>
      </c>
      <c r="G1042" s="14">
        <v>0</v>
      </c>
      <c r="H1042" s="14">
        <v>0</v>
      </c>
      <c r="I1042" s="1">
        <v>-129</v>
      </c>
      <c r="J1042" s="9">
        <v>0</v>
      </c>
    </row>
    <row r="1043" spans="1:10" s="23" customFormat="1" x14ac:dyDescent="0.45">
      <c r="A1043" s="47" t="s">
        <v>193</v>
      </c>
      <c r="B1043" s="64" t="s">
        <v>1595</v>
      </c>
      <c r="C1043" s="13">
        <v>84</v>
      </c>
      <c r="D1043" s="14">
        <v>0</v>
      </c>
      <c r="E1043" s="14">
        <v>0</v>
      </c>
      <c r="F1043" s="13">
        <v>0</v>
      </c>
      <c r="G1043" s="14">
        <v>0</v>
      </c>
      <c r="H1043" s="14">
        <v>0</v>
      </c>
      <c r="I1043" s="1">
        <v>-84</v>
      </c>
      <c r="J1043" s="9">
        <v>0</v>
      </c>
    </row>
    <row r="1044" spans="1:10" s="23" customFormat="1" x14ac:dyDescent="0.45">
      <c r="A1044" s="47" t="s">
        <v>7</v>
      </c>
      <c r="B1044" s="64" t="s">
        <v>1595</v>
      </c>
      <c r="C1044" s="13">
        <v>8.4</v>
      </c>
      <c r="D1044" s="14">
        <v>0</v>
      </c>
      <c r="E1044" s="14">
        <v>0</v>
      </c>
      <c r="F1044" s="13">
        <v>0</v>
      </c>
      <c r="G1044" s="14">
        <v>0</v>
      </c>
      <c r="H1044" s="14">
        <v>0</v>
      </c>
      <c r="I1044" s="1">
        <v>-8.4</v>
      </c>
      <c r="J1044" s="9">
        <v>0</v>
      </c>
    </row>
    <row r="1045" spans="1:10" s="23" customFormat="1" x14ac:dyDescent="0.45">
      <c r="A1045" s="47" t="s">
        <v>2067</v>
      </c>
      <c r="B1045" s="64" t="s">
        <v>1595</v>
      </c>
      <c r="C1045" s="13">
        <v>12</v>
      </c>
      <c r="D1045" s="14">
        <v>0</v>
      </c>
      <c r="E1045" s="14">
        <v>0</v>
      </c>
      <c r="F1045" s="13">
        <v>0</v>
      </c>
      <c r="G1045" s="14">
        <v>0</v>
      </c>
      <c r="H1045" s="14">
        <v>0</v>
      </c>
      <c r="I1045" s="1">
        <v>-12</v>
      </c>
      <c r="J1045" s="9">
        <v>0</v>
      </c>
    </row>
    <row r="1046" spans="1:10" s="23" customFormat="1" x14ac:dyDescent="0.45">
      <c r="A1046" s="47" t="s">
        <v>1186</v>
      </c>
      <c r="B1046" s="64" t="s">
        <v>1595</v>
      </c>
      <c r="C1046" s="13">
        <v>6</v>
      </c>
      <c r="D1046" s="14">
        <v>0</v>
      </c>
      <c r="E1046" s="14">
        <v>0</v>
      </c>
      <c r="F1046" s="13">
        <v>0</v>
      </c>
      <c r="G1046" s="14">
        <v>0</v>
      </c>
      <c r="H1046" s="14">
        <v>0</v>
      </c>
      <c r="I1046" s="1">
        <v>-6</v>
      </c>
      <c r="J1046" s="9">
        <v>0</v>
      </c>
    </row>
    <row r="1047" spans="1:10" s="23" customFormat="1" x14ac:dyDescent="0.45">
      <c r="A1047" s="47" t="s">
        <v>2006</v>
      </c>
      <c r="B1047" s="64" t="s">
        <v>1595</v>
      </c>
      <c r="C1047" s="13">
        <v>0</v>
      </c>
      <c r="D1047" s="14">
        <v>0</v>
      </c>
      <c r="E1047" s="14">
        <v>0</v>
      </c>
      <c r="F1047" s="13">
        <v>0</v>
      </c>
      <c r="G1047" s="14">
        <v>0</v>
      </c>
      <c r="H1047" s="14">
        <v>0</v>
      </c>
      <c r="I1047" s="1">
        <v>0</v>
      </c>
      <c r="J1047" s="9">
        <v>0</v>
      </c>
    </row>
    <row r="1048" spans="1:10" s="23" customFormat="1" x14ac:dyDescent="0.45">
      <c r="A1048" s="47" t="s">
        <v>2254</v>
      </c>
      <c r="B1048" s="64" t="s">
        <v>1595</v>
      </c>
      <c r="C1048" s="13">
        <v>0</v>
      </c>
      <c r="D1048" s="14">
        <v>0</v>
      </c>
      <c r="E1048" s="14">
        <v>0</v>
      </c>
      <c r="F1048" s="13">
        <v>0</v>
      </c>
      <c r="G1048" s="14">
        <v>0</v>
      </c>
      <c r="H1048" s="14">
        <v>0</v>
      </c>
      <c r="I1048" s="1">
        <v>0</v>
      </c>
      <c r="J1048" s="9">
        <v>0</v>
      </c>
    </row>
    <row r="1049" spans="1:10" s="23" customFormat="1" x14ac:dyDescent="0.45">
      <c r="A1049" s="47" t="s">
        <v>1171</v>
      </c>
      <c r="B1049" s="64" t="s">
        <v>1595</v>
      </c>
      <c r="C1049" s="13">
        <v>0</v>
      </c>
      <c r="D1049" s="14">
        <v>0</v>
      </c>
      <c r="E1049" s="14">
        <v>0</v>
      </c>
      <c r="F1049" s="13">
        <v>0</v>
      </c>
      <c r="G1049" s="14">
        <v>0</v>
      </c>
      <c r="H1049" s="14">
        <v>0</v>
      </c>
      <c r="I1049" s="1">
        <v>0</v>
      </c>
      <c r="J1049" s="9">
        <v>0</v>
      </c>
    </row>
    <row r="1050" spans="1:10" s="23" customFormat="1" x14ac:dyDescent="0.45">
      <c r="A1050" s="47" t="s">
        <v>2179</v>
      </c>
      <c r="B1050" s="64" t="s">
        <v>1595</v>
      </c>
      <c r="C1050" s="13">
        <v>0</v>
      </c>
      <c r="D1050" s="14">
        <v>0</v>
      </c>
      <c r="E1050" s="14">
        <v>0</v>
      </c>
      <c r="F1050" s="13">
        <v>0</v>
      </c>
      <c r="G1050" s="14">
        <v>0</v>
      </c>
      <c r="H1050" s="14">
        <v>0</v>
      </c>
      <c r="I1050" s="1">
        <v>0</v>
      </c>
      <c r="J1050" s="9">
        <v>0</v>
      </c>
    </row>
    <row r="1051" spans="1:10" s="23" customFormat="1" x14ac:dyDescent="0.45">
      <c r="A1051" s="47" t="s">
        <v>1687</v>
      </c>
      <c r="B1051" s="64" t="s">
        <v>1595</v>
      </c>
      <c r="C1051" s="13">
        <v>0</v>
      </c>
      <c r="D1051" s="14">
        <v>0</v>
      </c>
      <c r="E1051" s="14">
        <v>0</v>
      </c>
      <c r="F1051" s="13">
        <v>0</v>
      </c>
      <c r="G1051" s="14">
        <v>0</v>
      </c>
      <c r="H1051" s="14">
        <v>0</v>
      </c>
      <c r="I1051" s="1">
        <v>0</v>
      </c>
      <c r="J1051" s="9">
        <v>0</v>
      </c>
    </row>
    <row r="1052" spans="1:10" s="23" customFormat="1" x14ac:dyDescent="0.45">
      <c r="A1052" s="47" t="s">
        <v>1525</v>
      </c>
      <c r="B1052" s="64" t="s">
        <v>1595</v>
      </c>
      <c r="C1052" s="13">
        <v>0</v>
      </c>
      <c r="D1052" s="14">
        <v>0</v>
      </c>
      <c r="E1052" s="14">
        <v>0</v>
      </c>
      <c r="F1052" s="13">
        <v>0</v>
      </c>
      <c r="G1052" s="14">
        <v>0</v>
      </c>
      <c r="H1052" s="14">
        <v>0</v>
      </c>
      <c r="I1052" s="1">
        <v>0</v>
      </c>
      <c r="J1052" s="9">
        <v>0</v>
      </c>
    </row>
    <row r="1053" spans="1:10" s="23" customFormat="1" x14ac:dyDescent="0.45">
      <c r="A1053" s="47" t="s">
        <v>2157</v>
      </c>
      <c r="B1053" s="64" t="s">
        <v>1595</v>
      </c>
      <c r="C1053" s="13">
        <v>0</v>
      </c>
      <c r="D1053" s="14">
        <v>0</v>
      </c>
      <c r="E1053" s="14">
        <v>0</v>
      </c>
      <c r="F1053" s="13">
        <v>0</v>
      </c>
      <c r="G1053" s="14">
        <v>0</v>
      </c>
      <c r="H1053" s="14">
        <v>0</v>
      </c>
      <c r="I1053" s="1">
        <v>0</v>
      </c>
      <c r="J1053" s="9">
        <v>0</v>
      </c>
    </row>
    <row r="1054" spans="1:10" s="23" customFormat="1" x14ac:dyDescent="0.45">
      <c r="A1054" s="47" t="s">
        <v>702</v>
      </c>
      <c r="B1054" s="64" t="s">
        <v>1595</v>
      </c>
      <c r="C1054" s="13">
        <v>2</v>
      </c>
      <c r="D1054" s="14">
        <v>0</v>
      </c>
      <c r="E1054" s="14">
        <v>0</v>
      </c>
      <c r="F1054" s="13">
        <v>0</v>
      </c>
      <c r="G1054" s="14">
        <v>0</v>
      </c>
      <c r="H1054" s="14">
        <v>0</v>
      </c>
      <c r="I1054" s="1">
        <v>-2</v>
      </c>
      <c r="J1054" s="9">
        <v>0</v>
      </c>
    </row>
    <row r="1055" spans="1:10" s="23" customFormat="1" x14ac:dyDescent="0.45">
      <c r="A1055" s="47" t="s">
        <v>81</v>
      </c>
      <c r="B1055" s="64" t="s">
        <v>1595</v>
      </c>
      <c r="C1055" s="13">
        <v>4</v>
      </c>
      <c r="D1055" s="14">
        <v>0</v>
      </c>
      <c r="E1055" s="14">
        <v>0</v>
      </c>
      <c r="F1055" s="13">
        <v>0</v>
      </c>
      <c r="G1055" s="14">
        <v>0</v>
      </c>
      <c r="H1055" s="14">
        <v>0</v>
      </c>
      <c r="I1055" s="1">
        <v>-4</v>
      </c>
      <c r="J1055" s="9">
        <v>0</v>
      </c>
    </row>
    <row r="1056" spans="1:10" s="23" customFormat="1" x14ac:dyDescent="0.45">
      <c r="A1056" s="47" t="s">
        <v>1130</v>
      </c>
      <c r="B1056" s="64" t="s">
        <v>1595</v>
      </c>
      <c r="C1056" s="13">
        <v>0</v>
      </c>
      <c r="D1056" s="14">
        <v>0</v>
      </c>
      <c r="E1056" s="14">
        <v>0</v>
      </c>
      <c r="F1056" s="13">
        <v>0</v>
      </c>
      <c r="G1056" s="14">
        <v>0</v>
      </c>
      <c r="H1056" s="14">
        <v>0</v>
      </c>
      <c r="I1056" s="1">
        <v>0</v>
      </c>
      <c r="J1056" s="9">
        <v>0</v>
      </c>
    </row>
    <row r="1057" spans="1:10" s="23" customFormat="1" x14ac:dyDescent="0.45">
      <c r="A1057" s="47" t="s">
        <v>879</v>
      </c>
      <c r="B1057" s="64" t="s">
        <v>1595</v>
      </c>
      <c r="C1057" s="13">
        <v>8</v>
      </c>
      <c r="D1057" s="14">
        <v>0</v>
      </c>
      <c r="E1057" s="14">
        <v>0</v>
      </c>
      <c r="F1057" s="13">
        <v>0</v>
      </c>
      <c r="G1057" s="14">
        <v>0</v>
      </c>
      <c r="H1057" s="14">
        <v>0</v>
      </c>
      <c r="I1057" s="1">
        <v>-8</v>
      </c>
      <c r="J1057" s="9">
        <v>0</v>
      </c>
    </row>
    <row r="1058" spans="1:10" s="23" customFormat="1" x14ac:dyDescent="0.45">
      <c r="A1058" s="47" t="s">
        <v>2093</v>
      </c>
      <c r="B1058" s="64" t="s">
        <v>1595</v>
      </c>
      <c r="C1058" s="13">
        <v>12</v>
      </c>
      <c r="D1058" s="14">
        <v>0</v>
      </c>
      <c r="E1058" s="14">
        <v>0</v>
      </c>
      <c r="F1058" s="13">
        <v>0</v>
      </c>
      <c r="G1058" s="14">
        <v>0</v>
      </c>
      <c r="H1058" s="14">
        <v>0</v>
      </c>
      <c r="I1058" s="1">
        <v>-12</v>
      </c>
      <c r="J1058" s="9">
        <v>0</v>
      </c>
    </row>
    <row r="1059" spans="1:10" s="23" customFormat="1" x14ac:dyDescent="0.45">
      <c r="A1059" s="47" t="s">
        <v>1408</v>
      </c>
      <c r="B1059" s="64" t="s">
        <v>1595</v>
      </c>
      <c r="C1059" s="13">
        <v>14.5</v>
      </c>
      <c r="D1059" s="14">
        <v>0</v>
      </c>
      <c r="E1059" s="14">
        <v>0</v>
      </c>
      <c r="F1059" s="13">
        <v>0</v>
      </c>
      <c r="G1059" s="14">
        <v>0</v>
      </c>
      <c r="H1059" s="14">
        <v>0</v>
      </c>
      <c r="I1059" s="1">
        <v>-14.5</v>
      </c>
      <c r="J1059" s="9">
        <v>0</v>
      </c>
    </row>
    <row r="1060" spans="1:10" s="23" customFormat="1" x14ac:dyDescent="0.45">
      <c r="A1060" s="47" t="s">
        <v>1133</v>
      </c>
      <c r="B1060" s="64" t="s">
        <v>1595</v>
      </c>
      <c r="C1060" s="13">
        <v>11.7</v>
      </c>
      <c r="D1060" s="14">
        <v>0</v>
      </c>
      <c r="E1060" s="14">
        <v>0</v>
      </c>
      <c r="F1060" s="13">
        <v>0</v>
      </c>
      <c r="G1060" s="14">
        <v>0</v>
      </c>
      <c r="H1060" s="14">
        <v>0</v>
      </c>
      <c r="I1060" s="1">
        <v>-11.7</v>
      </c>
      <c r="J1060" s="9">
        <v>0</v>
      </c>
    </row>
    <row r="1061" spans="1:10" s="23" customFormat="1" x14ac:dyDescent="0.45">
      <c r="A1061" s="47" t="s">
        <v>2221</v>
      </c>
      <c r="B1061" s="64" t="s">
        <v>1595</v>
      </c>
      <c r="C1061" s="13">
        <v>10</v>
      </c>
      <c r="D1061" s="14">
        <v>0</v>
      </c>
      <c r="E1061" s="14">
        <v>0</v>
      </c>
      <c r="F1061" s="13">
        <v>0</v>
      </c>
      <c r="G1061" s="14">
        <v>0</v>
      </c>
      <c r="H1061" s="14">
        <v>0</v>
      </c>
      <c r="I1061" s="1">
        <v>-10</v>
      </c>
      <c r="J1061" s="9">
        <v>0</v>
      </c>
    </row>
    <row r="1062" spans="1:10" s="23" customFormat="1" x14ac:dyDescent="0.45">
      <c r="A1062" s="47" t="s">
        <v>424</v>
      </c>
      <c r="B1062" s="64" t="s">
        <v>1595</v>
      </c>
      <c r="C1062" s="13">
        <v>169</v>
      </c>
      <c r="D1062" s="14">
        <v>0</v>
      </c>
      <c r="E1062" s="14">
        <v>0</v>
      </c>
      <c r="F1062" s="13">
        <v>0</v>
      </c>
      <c r="G1062" s="14">
        <v>0</v>
      </c>
      <c r="H1062" s="14">
        <v>0</v>
      </c>
      <c r="I1062" s="1">
        <v>-169</v>
      </c>
      <c r="J1062" s="9">
        <v>0</v>
      </c>
    </row>
    <row r="1063" spans="1:10" s="23" customFormat="1" x14ac:dyDescent="0.45">
      <c r="A1063" s="47" t="s">
        <v>1951</v>
      </c>
      <c r="B1063" s="64" t="s">
        <v>1595</v>
      </c>
      <c r="C1063" s="13">
        <v>17.899999999999999</v>
      </c>
      <c r="D1063" s="14">
        <v>0</v>
      </c>
      <c r="E1063" s="14">
        <v>0</v>
      </c>
      <c r="F1063" s="13">
        <v>0</v>
      </c>
      <c r="G1063" s="14">
        <v>0</v>
      </c>
      <c r="H1063" s="14">
        <v>0</v>
      </c>
      <c r="I1063" s="1">
        <v>-17.899999999999999</v>
      </c>
      <c r="J1063" s="9">
        <v>0</v>
      </c>
    </row>
    <row r="1064" spans="1:10" s="23" customFormat="1" x14ac:dyDescent="0.45">
      <c r="A1064" s="47" t="s">
        <v>2278</v>
      </c>
      <c r="B1064" s="64" t="s">
        <v>1595</v>
      </c>
      <c r="C1064" s="13">
        <v>14.3</v>
      </c>
      <c r="D1064" s="14">
        <v>0</v>
      </c>
      <c r="E1064" s="14">
        <v>0</v>
      </c>
      <c r="F1064" s="13">
        <v>0</v>
      </c>
      <c r="G1064" s="14">
        <v>0</v>
      </c>
      <c r="H1064" s="14">
        <v>0</v>
      </c>
      <c r="I1064" s="1">
        <v>-14.3</v>
      </c>
      <c r="J1064" s="9">
        <v>0</v>
      </c>
    </row>
    <row r="1065" spans="1:10" s="23" customFormat="1" x14ac:dyDescent="0.45">
      <c r="A1065" s="47" t="s">
        <v>203</v>
      </c>
      <c r="B1065" s="64" t="s">
        <v>1595</v>
      </c>
      <c r="C1065" s="13">
        <v>18.7</v>
      </c>
      <c r="D1065" s="14">
        <v>0</v>
      </c>
      <c r="E1065" s="14">
        <v>0</v>
      </c>
      <c r="F1065" s="13">
        <v>0</v>
      </c>
      <c r="G1065" s="14">
        <v>0</v>
      </c>
      <c r="H1065" s="14">
        <v>0</v>
      </c>
      <c r="I1065" s="1">
        <v>-18.7</v>
      </c>
      <c r="J1065" s="9">
        <v>0</v>
      </c>
    </row>
    <row r="1066" spans="1:10" s="23" customFormat="1" x14ac:dyDescent="0.45">
      <c r="A1066" s="47" t="s">
        <v>1214</v>
      </c>
      <c r="B1066" s="64" t="s">
        <v>1595</v>
      </c>
      <c r="C1066" s="13">
        <v>15</v>
      </c>
      <c r="D1066" s="14">
        <v>0</v>
      </c>
      <c r="E1066" s="14">
        <v>0</v>
      </c>
      <c r="F1066" s="13">
        <v>0</v>
      </c>
      <c r="G1066" s="14">
        <v>0</v>
      </c>
      <c r="H1066" s="14">
        <v>0</v>
      </c>
      <c r="I1066" s="1">
        <v>-15</v>
      </c>
      <c r="J1066" s="9">
        <v>0</v>
      </c>
    </row>
    <row r="1067" spans="1:10" s="23" customFormat="1" x14ac:dyDescent="0.45">
      <c r="A1067" s="47" t="s">
        <v>1978</v>
      </c>
      <c r="B1067" s="64" t="s">
        <v>1595</v>
      </c>
      <c r="C1067" s="13">
        <v>61</v>
      </c>
      <c r="D1067" s="14">
        <v>0</v>
      </c>
      <c r="E1067" s="14">
        <v>0</v>
      </c>
      <c r="F1067" s="13">
        <v>0</v>
      </c>
      <c r="G1067" s="14">
        <v>0</v>
      </c>
      <c r="H1067" s="14">
        <v>0</v>
      </c>
      <c r="I1067" s="1">
        <v>-61</v>
      </c>
      <c r="J1067" s="9">
        <v>0</v>
      </c>
    </row>
    <row r="1068" spans="1:10" s="23" customFormat="1" x14ac:dyDescent="0.45">
      <c r="A1068" s="47" t="s">
        <v>472</v>
      </c>
      <c r="B1068" s="64" t="s">
        <v>1595</v>
      </c>
      <c r="C1068" s="13">
        <v>43</v>
      </c>
      <c r="D1068" s="14">
        <v>0</v>
      </c>
      <c r="E1068" s="14">
        <v>0</v>
      </c>
      <c r="F1068" s="13">
        <v>0</v>
      </c>
      <c r="G1068" s="14">
        <v>0</v>
      </c>
      <c r="H1068" s="14">
        <v>0</v>
      </c>
      <c r="I1068" s="1">
        <v>-43</v>
      </c>
      <c r="J1068" s="9">
        <v>0</v>
      </c>
    </row>
    <row r="1069" spans="1:10" s="23" customFormat="1" x14ac:dyDescent="0.45">
      <c r="A1069" s="47" t="s">
        <v>1344</v>
      </c>
      <c r="B1069" s="64" t="s">
        <v>1595</v>
      </c>
      <c r="C1069" s="13">
        <v>0</v>
      </c>
      <c r="D1069" s="14">
        <v>0</v>
      </c>
      <c r="E1069" s="14">
        <v>0</v>
      </c>
      <c r="F1069" s="13">
        <v>0</v>
      </c>
      <c r="G1069" s="14">
        <v>0</v>
      </c>
      <c r="H1069" s="14">
        <v>0</v>
      </c>
      <c r="I1069" s="1">
        <v>0</v>
      </c>
      <c r="J1069" s="9">
        <v>0</v>
      </c>
    </row>
    <row r="1070" spans="1:10" s="23" customFormat="1" x14ac:dyDescent="0.45">
      <c r="A1070" s="47" t="s">
        <v>2201</v>
      </c>
      <c r="B1070" s="64" t="s">
        <v>1595</v>
      </c>
      <c r="C1070" s="13">
        <v>1000</v>
      </c>
      <c r="D1070" s="14">
        <v>0</v>
      </c>
      <c r="E1070" s="14">
        <v>0</v>
      </c>
      <c r="F1070" s="13">
        <v>0</v>
      </c>
      <c r="G1070" s="14">
        <v>0</v>
      </c>
      <c r="H1070" s="14">
        <v>0</v>
      </c>
      <c r="I1070" s="1">
        <v>-1000</v>
      </c>
      <c r="J1070" s="9">
        <v>0</v>
      </c>
    </row>
    <row r="1071" spans="1:10" s="23" customFormat="1" x14ac:dyDescent="0.45">
      <c r="A1071" s="47" t="s">
        <v>2180</v>
      </c>
      <c r="B1071" s="64" t="s">
        <v>1595</v>
      </c>
      <c r="C1071" s="13">
        <v>2470</v>
      </c>
      <c r="D1071" s="14">
        <v>0</v>
      </c>
      <c r="E1071" s="14">
        <v>0</v>
      </c>
      <c r="F1071" s="13">
        <v>0</v>
      </c>
      <c r="G1071" s="14">
        <v>0</v>
      </c>
      <c r="H1071" s="14">
        <v>0</v>
      </c>
      <c r="I1071" s="1">
        <v>-2470</v>
      </c>
      <c r="J1071" s="9">
        <v>0</v>
      </c>
    </row>
    <row r="1072" spans="1:10" s="23" customFormat="1" x14ac:dyDescent="0.45">
      <c r="A1072" s="47" t="s">
        <v>1338</v>
      </c>
      <c r="B1072" s="64" t="s">
        <v>1595</v>
      </c>
      <c r="C1072" s="13">
        <v>6</v>
      </c>
      <c r="D1072" s="14">
        <v>0</v>
      </c>
      <c r="E1072" s="14">
        <v>0</v>
      </c>
      <c r="F1072" s="13">
        <v>0</v>
      </c>
      <c r="G1072" s="14">
        <v>0</v>
      </c>
      <c r="H1072" s="14">
        <v>0</v>
      </c>
      <c r="I1072" s="1">
        <v>-6</v>
      </c>
      <c r="J1072" s="9">
        <v>0</v>
      </c>
    </row>
    <row r="1073" spans="1:10" s="23" customFormat="1" x14ac:dyDescent="0.45">
      <c r="A1073" s="47" t="s">
        <v>800</v>
      </c>
      <c r="B1073" s="64" t="s">
        <v>1595</v>
      </c>
      <c r="C1073" s="13">
        <v>1989</v>
      </c>
      <c r="D1073" s="14">
        <v>0</v>
      </c>
      <c r="E1073" s="14">
        <v>0</v>
      </c>
      <c r="F1073" s="13">
        <v>0</v>
      </c>
      <c r="G1073" s="14">
        <v>0</v>
      </c>
      <c r="H1073" s="14">
        <v>0</v>
      </c>
      <c r="I1073" s="1">
        <v>-1989</v>
      </c>
      <c r="J1073" s="9">
        <v>0</v>
      </c>
    </row>
    <row r="1074" spans="1:10" s="23" customFormat="1" x14ac:dyDescent="0.45">
      <c r="A1074" s="47" t="s">
        <v>1100</v>
      </c>
      <c r="B1074" s="64" t="s">
        <v>1595</v>
      </c>
      <c r="C1074" s="13">
        <v>4.3</v>
      </c>
      <c r="D1074" s="14">
        <v>0</v>
      </c>
      <c r="E1074" s="14">
        <v>0</v>
      </c>
      <c r="F1074" s="13">
        <v>0</v>
      </c>
      <c r="G1074" s="14">
        <v>0</v>
      </c>
      <c r="H1074" s="14">
        <v>0</v>
      </c>
      <c r="I1074" s="1">
        <v>-4.3</v>
      </c>
      <c r="J1074" s="9">
        <v>0</v>
      </c>
    </row>
    <row r="1075" spans="1:10" s="23" customFormat="1" x14ac:dyDescent="0.45">
      <c r="A1075" s="47" t="s">
        <v>396</v>
      </c>
      <c r="B1075" s="64" t="s">
        <v>1595</v>
      </c>
      <c r="C1075" s="13">
        <v>928</v>
      </c>
      <c r="D1075" s="14">
        <v>0</v>
      </c>
      <c r="E1075" s="14">
        <v>0</v>
      </c>
      <c r="F1075" s="13">
        <v>0</v>
      </c>
      <c r="G1075" s="14">
        <v>0</v>
      </c>
      <c r="H1075" s="14">
        <v>0</v>
      </c>
      <c r="I1075" s="1">
        <v>-928</v>
      </c>
      <c r="J1075" s="9">
        <v>0</v>
      </c>
    </row>
    <row r="1076" spans="1:10" s="23" customFormat="1" x14ac:dyDescent="0.45">
      <c r="A1076" s="47" t="s">
        <v>1608</v>
      </c>
      <c r="B1076" s="64" t="s">
        <v>1595</v>
      </c>
      <c r="C1076" s="13">
        <v>1778</v>
      </c>
      <c r="D1076" s="14">
        <v>0</v>
      </c>
      <c r="E1076" s="14">
        <v>0</v>
      </c>
      <c r="F1076" s="13">
        <v>0</v>
      </c>
      <c r="G1076" s="14">
        <v>0</v>
      </c>
      <c r="H1076" s="14">
        <v>0</v>
      </c>
      <c r="I1076" s="1">
        <v>-1778</v>
      </c>
      <c r="J1076" s="9">
        <v>0</v>
      </c>
    </row>
    <row r="1077" spans="1:10" s="23" customFormat="1" x14ac:dyDescent="0.45">
      <c r="A1077" s="47" t="s">
        <v>2094</v>
      </c>
      <c r="B1077" s="64" t="s">
        <v>1595</v>
      </c>
      <c r="C1077" s="13">
        <v>1420</v>
      </c>
      <c r="D1077" s="14">
        <v>0</v>
      </c>
      <c r="E1077" s="14">
        <v>0</v>
      </c>
      <c r="F1077" s="13">
        <v>0</v>
      </c>
      <c r="G1077" s="14">
        <v>0</v>
      </c>
      <c r="H1077" s="14">
        <v>0</v>
      </c>
      <c r="I1077" s="1">
        <v>-1420</v>
      </c>
      <c r="J1077" s="9">
        <v>0</v>
      </c>
    </row>
    <row r="1078" spans="1:10" s="23" customFormat="1" x14ac:dyDescent="0.45">
      <c r="A1078" s="47" t="s">
        <v>1351</v>
      </c>
      <c r="B1078" s="64" t="s">
        <v>1595</v>
      </c>
      <c r="C1078" s="13">
        <v>215</v>
      </c>
      <c r="D1078" s="14">
        <v>0</v>
      </c>
      <c r="E1078" s="14">
        <v>0</v>
      </c>
      <c r="F1078" s="13">
        <v>0</v>
      </c>
      <c r="G1078" s="14">
        <v>0</v>
      </c>
      <c r="H1078" s="14">
        <v>0</v>
      </c>
      <c r="I1078" s="1">
        <v>-215</v>
      </c>
      <c r="J1078" s="9">
        <v>0</v>
      </c>
    </row>
    <row r="1079" spans="1:10" s="23" customFormat="1" x14ac:dyDescent="0.45">
      <c r="A1079" s="47" t="s">
        <v>1555</v>
      </c>
      <c r="B1079" s="64" t="s">
        <v>1595</v>
      </c>
      <c r="C1079" s="13">
        <v>277</v>
      </c>
      <c r="D1079" s="14">
        <v>0</v>
      </c>
      <c r="E1079" s="14">
        <v>0</v>
      </c>
      <c r="F1079" s="13">
        <v>0</v>
      </c>
      <c r="G1079" s="14">
        <v>0</v>
      </c>
      <c r="H1079" s="14">
        <v>0</v>
      </c>
      <c r="I1079" s="1">
        <v>-277</v>
      </c>
      <c r="J1079" s="9">
        <v>0</v>
      </c>
    </row>
    <row r="1080" spans="1:10" s="23" customFormat="1" x14ac:dyDescent="0.45">
      <c r="A1080" s="47" t="s">
        <v>1003</v>
      </c>
      <c r="B1080" s="64" t="s">
        <v>1595</v>
      </c>
      <c r="C1080" s="13">
        <v>130.5</v>
      </c>
      <c r="D1080" s="14">
        <v>0</v>
      </c>
      <c r="E1080" s="14">
        <v>0</v>
      </c>
      <c r="F1080" s="13">
        <v>0</v>
      </c>
      <c r="G1080" s="14">
        <v>0</v>
      </c>
      <c r="H1080" s="14">
        <v>0</v>
      </c>
      <c r="I1080" s="1">
        <v>-130.5</v>
      </c>
      <c r="J1080" s="9">
        <v>0</v>
      </c>
    </row>
    <row r="1081" spans="1:10" s="23" customFormat="1" x14ac:dyDescent="0.45">
      <c r="A1081" s="47" t="s">
        <v>1165</v>
      </c>
      <c r="B1081" s="64" t="s">
        <v>1595</v>
      </c>
      <c r="C1081" s="13">
        <v>105</v>
      </c>
      <c r="D1081" s="14">
        <v>0</v>
      </c>
      <c r="E1081" s="14">
        <v>0</v>
      </c>
      <c r="F1081" s="13">
        <v>0</v>
      </c>
      <c r="G1081" s="14">
        <v>0</v>
      </c>
      <c r="H1081" s="14">
        <v>0</v>
      </c>
      <c r="I1081" s="1">
        <v>-105</v>
      </c>
      <c r="J1081" s="9">
        <v>0</v>
      </c>
    </row>
    <row r="1082" spans="1:10" s="23" customFormat="1" x14ac:dyDescent="0.45">
      <c r="A1082" s="47" t="s">
        <v>1999</v>
      </c>
      <c r="B1082" s="64" t="s">
        <v>1595</v>
      </c>
      <c r="C1082" s="13">
        <v>0</v>
      </c>
      <c r="D1082" s="14">
        <v>0</v>
      </c>
      <c r="E1082" s="14">
        <v>0</v>
      </c>
      <c r="F1082" s="13">
        <v>0</v>
      </c>
      <c r="G1082" s="14">
        <v>0</v>
      </c>
      <c r="H1082" s="14">
        <v>0</v>
      </c>
      <c r="I1082" s="1">
        <v>0</v>
      </c>
      <c r="J1082" s="9">
        <v>0</v>
      </c>
    </row>
    <row r="1083" spans="1:10" s="23" customFormat="1" x14ac:dyDescent="0.45">
      <c r="A1083" s="69" t="s">
        <v>621</v>
      </c>
      <c r="B1083" s="65"/>
      <c r="C1083" s="49">
        <f>SUM($C$1017:$C$1082)</f>
        <v>539488.4</v>
      </c>
      <c r="D1083" s="50">
        <f>SUM($D$1017:$D$1082)</f>
        <v>1</v>
      </c>
      <c r="E1083" s="50">
        <f>SUM($E$1017:$E$1082)</f>
        <v>475675.45</v>
      </c>
      <c r="F1083" s="49">
        <f>SUM($F$1017:$F$1082)</f>
        <v>537808</v>
      </c>
      <c r="G1083" s="50">
        <f>SUM($G$1017:$G$1082)</f>
        <v>1</v>
      </c>
      <c r="H1083" s="50">
        <f>SUM($H$1017:$H$1082)</f>
        <v>488916.36</v>
      </c>
      <c r="I1083" s="51">
        <f>SUM($I$1017:$I$1082)</f>
        <v>-1680.4000000000005</v>
      </c>
      <c r="J1083" s="52">
        <f>SUM($J$1017:$J$1082)</f>
        <v>13240.91</v>
      </c>
    </row>
    <row r="1084" spans="1:10" s="23" customFormat="1" x14ac:dyDescent="0.45">
      <c r="A1084" s="16"/>
      <c r="B1084" s="67"/>
      <c r="C1084" s="13"/>
      <c r="D1084" s="7"/>
      <c r="E1084" s="7"/>
      <c r="F1084" s="13"/>
      <c r="G1084" s="7"/>
      <c r="H1084" s="7"/>
      <c r="I1084" s="1"/>
      <c r="J1084" s="9"/>
    </row>
    <row r="1085" spans="1:10" s="23" customFormat="1" x14ac:dyDescent="0.45">
      <c r="A1085" s="45" t="s">
        <v>1610</v>
      </c>
      <c r="B1085" s="63"/>
      <c r="C1085" s="4"/>
      <c r="D1085" s="2"/>
      <c r="E1085" s="2"/>
      <c r="F1085" s="4"/>
      <c r="G1085" s="2"/>
      <c r="H1085" s="2"/>
      <c r="I1085" s="6"/>
      <c r="J1085" s="3"/>
    </row>
    <row r="1086" spans="1:10" s="23" customFormat="1" x14ac:dyDescent="0.45">
      <c r="A1086" s="47" t="s">
        <v>916</v>
      </c>
      <c r="B1086" s="64" t="s">
        <v>1595</v>
      </c>
      <c r="C1086" s="13">
        <v>165640</v>
      </c>
      <c r="D1086" s="14">
        <v>1</v>
      </c>
      <c r="E1086" s="14">
        <v>150581.82</v>
      </c>
      <c r="F1086" s="13">
        <v>0</v>
      </c>
      <c r="G1086" s="14">
        <v>0</v>
      </c>
      <c r="H1086" s="14">
        <v>0</v>
      </c>
      <c r="I1086" s="1">
        <v>-165640</v>
      </c>
      <c r="J1086" s="9">
        <v>-150581.82</v>
      </c>
    </row>
    <row r="1087" spans="1:10" s="23" customFormat="1" x14ac:dyDescent="0.45">
      <c r="A1087" s="47" t="s">
        <v>1872</v>
      </c>
      <c r="B1087" s="64" t="s">
        <v>1595</v>
      </c>
      <c r="C1087" s="13">
        <v>8</v>
      </c>
      <c r="D1087" s="14">
        <v>0</v>
      </c>
      <c r="E1087" s="14">
        <v>0</v>
      </c>
      <c r="F1087" s="13">
        <v>0</v>
      </c>
      <c r="G1087" s="14">
        <v>0</v>
      </c>
      <c r="H1087" s="14">
        <v>0</v>
      </c>
      <c r="I1087" s="1">
        <v>-8</v>
      </c>
      <c r="J1087" s="9">
        <v>0</v>
      </c>
    </row>
    <row r="1088" spans="1:10" s="23" customFormat="1" x14ac:dyDescent="0.45">
      <c r="A1088" s="47" t="s">
        <v>336</v>
      </c>
      <c r="B1088" s="64" t="s">
        <v>1595</v>
      </c>
      <c r="C1088" s="13">
        <v>6</v>
      </c>
      <c r="D1088" s="14">
        <v>0</v>
      </c>
      <c r="E1088" s="14">
        <v>0</v>
      </c>
      <c r="F1088" s="13">
        <v>0</v>
      </c>
      <c r="G1088" s="14">
        <v>0</v>
      </c>
      <c r="H1088" s="14">
        <v>0</v>
      </c>
      <c r="I1088" s="1">
        <v>-6</v>
      </c>
      <c r="J1088" s="9">
        <v>0</v>
      </c>
    </row>
    <row r="1089" spans="1:10" s="23" customFormat="1" x14ac:dyDescent="0.45">
      <c r="A1089" s="47" t="s">
        <v>1805</v>
      </c>
      <c r="B1089" s="64" t="s">
        <v>1595</v>
      </c>
      <c r="C1089" s="13">
        <v>4.0999999999999996</v>
      </c>
      <c r="D1089" s="14">
        <v>0</v>
      </c>
      <c r="E1089" s="14">
        <v>0</v>
      </c>
      <c r="F1089" s="13">
        <v>0</v>
      </c>
      <c r="G1089" s="14">
        <v>0</v>
      </c>
      <c r="H1089" s="14">
        <v>0</v>
      </c>
      <c r="I1089" s="1">
        <v>-4.0999999999999996</v>
      </c>
      <c r="J1089" s="9">
        <v>0</v>
      </c>
    </row>
    <row r="1090" spans="1:10" s="23" customFormat="1" x14ac:dyDescent="0.45">
      <c r="A1090" s="47" t="s">
        <v>1474</v>
      </c>
      <c r="B1090" s="64" t="s">
        <v>1595</v>
      </c>
      <c r="C1090" s="13">
        <v>160</v>
      </c>
      <c r="D1090" s="14">
        <v>0</v>
      </c>
      <c r="E1090" s="14">
        <v>0</v>
      </c>
      <c r="F1090" s="13">
        <v>0</v>
      </c>
      <c r="G1090" s="14">
        <v>0</v>
      </c>
      <c r="H1090" s="14">
        <v>0</v>
      </c>
      <c r="I1090" s="1">
        <v>-160</v>
      </c>
      <c r="J1090" s="9">
        <v>0</v>
      </c>
    </row>
    <row r="1091" spans="1:10" s="23" customFormat="1" x14ac:dyDescent="0.45">
      <c r="A1091" s="47" t="s">
        <v>1549</v>
      </c>
      <c r="B1091" s="64" t="s">
        <v>1595</v>
      </c>
      <c r="C1091" s="13">
        <v>120</v>
      </c>
      <c r="D1091" s="14">
        <v>0</v>
      </c>
      <c r="E1091" s="14">
        <v>0</v>
      </c>
      <c r="F1091" s="13">
        <v>0</v>
      </c>
      <c r="G1091" s="14">
        <v>0</v>
      </c>
      <c r="H1091" s="14">
        <v>0</v>
      </c>
      <c r="I1091" s="1">
        <v>-120</v>
      </c>
      <c r="J1091" s="9">
        <v>0</v>
      </c>
    </row>
    <row r="1092" spans="1:10" s="23" customFormat="1" x14ac:dyDescent="0.45">
      <c r="A1092" s="47" t="s">
        <v>313</v>
      </c>
      <c r="B1092" s="64" t="s">
        <v>1595</v>
      </c>
      <c r="C1092" s="13">
        <v>2</v>
      </c>
      <c r="D1092" s="14">
        <v>0</v>
      </c>
      <c r="E1092" s="14">
        <v>0</v>
      </c>
      <c r="F1092" s="13">
        <v>0</v>
      </c>
      <c r="G1092" s="14">
        <v>0</v>
      </c>
      <c r="H1092" s="14">
        <v>0</v>
      </c>
      <c r="I1092" s="1">
        <v>-2</v>
      </c>
      <c r="J1092" s="9">
        <v>0</v>
      </c>
    </row>
    <row r="1093" spans="1:10" s="23" customFormat="1" x14ac:dyDescent="0.45">
      <c r="A1093" s="47" t="s">
        <v>802</v>
      </c>
      <c r="B1093" s="64" t="s">
        <v>1595</v>
      </c>
      <c r="C1093" s="13">
        <v>1046</v>
      </c>
      <c r="D1093" s="14">
        <v>0</v>
      </c>
      <c r="E1093" s="14">
        <v>0</v>
      </c>
      <c r="F1093" s="13">
        <v>0</v>
      </c>
      <c r="G1093" s="14">
        <v>0</v>
      </c>
      <c r="H1093" s="14">
        <v>0</v>
      </c>
      <c r="I1093" s="1">
        <v>-1046</v>
      </c>
      <c r="J1093" s="9">
        <v>0</v>
      </c>
    </row>
    <row r="1094" spans="1:10" s="23" customFormat="1" x14ac:dyDescent="0.45">
      <c r="A1094" s="47" t="s">
        <v>530</v>
      </c>
      <c r="B1094" s="64" t="s">
        <v>1595</v>
      </c>
      <c r="C1094" s="13">
        <v>1425</v>
      </c>
      <c r="D1094" s="14">
        <v>0</v>
      </c>
      <c r="E1094" s="14">
        <v>0</v>
      </c>
      <c r="F1094" s="13">
        <v>0</v>
      </c>
      <c r="G1094" s="14">
        <v>0</v>
      </c>
      <c r="H1094" s="14">
        <v>0</v>
      </c>
      <c r="I1094" s="1">
        <v>-1425</v>
      </c>
      <c r="J1094" s="9">
        <v>0</v>
      </c>
    </row>
    <row r="1095" spans="1:10" s="23" customFormat="1" x14ac:dyDescent="0.45">
      <c r="A1095" s="47" t="s">
        <v>258</v>
      </c>
      <c r="B1095" s="64" t="s">
        <v>1595</v>
      </c>
      <c r="C1095" s="13">
        <v>293</v>
      </c>
      <c r="D1095" s="14">
        <v>0</v>
      </c>
      <c r="E1095" s="14">
        <v>0</v>
      </c>
      <c r="F1095" s="13">
        <v>0</v>
      </c>
      <c r="G1095" s="14">
        <v>0</v>
      </c>
      <c r="H1095" s="14">
        <v>0</v>
      </c>
      <c r="I1095" s="1">
        <v>-293</v>
      </c>
      <c r="J1095" s="9">
        <v>0</v>
      </c>
    </row>
    <row r="1096" spans="1:10" s="23" customFormat="1" x14ac:dyDescent="0.45">
      <c r="A1096" s="47" t="s">
        <v>1752</v>
      </c>
      <c r="B1096" s="64" t="s">
        <v>1595</v>
      </c>
      <c r="C1096" s="13">
        <v>405</v>
      </c>
      <c r="D1096" s="14">
        <v>0</v>
      </c>
      <c r="E1096" s="14">
        <v>0</v>
      </c>
      <c r="F1096" s="13">
        <v>0</v>
      </c>
      <c r="G1096" s="14">
        <v>0</v>
      </c>
      <c r="H1096" s="14">
        <v>0</v>
      </c>
      <c r="I1096" s="1">
        <v>-405</v>
      </c>
      <c r="J1096" s="9">
        <v>0</v>
      </c>
    </row>
    <row r="1097" spans="1:10" s="23" customFormat="1" x14ac:dyDescent="0.45">
      <c r="A1097" s="47" t="s">
        <v>2271</v>
      </c>
      <c r="B1097" s="64" t="s">
        <v>1595</v>
      </c>
      <c r="C1097" s="13">
        <v>790</v>
      </c>
      <c r="D1097" s="14">
        <v>0</v>
      </c>
      <c r="E1097" s="14">
        <v>0</v>
      </c>
      <c r="F1097" s="13">
        <v>0</v>
      </c>
      <c r="G1097" s="14">
        <v>0</v>
      </c>
      <c r="H1097" s="14">
        <v>0</v>
      </c>
      <c r="I1097" s="1">
        <v>-790</v>
      </c>
      <c r="J1097" s="9">
        <v>0</v>
      </c>
    </row>
    <row r="1098" spans="1:10" s="23" customFormat="1" x14ac:dyDescent="0.45">
      <c r="A1098" s="47" t="s">
        <v>212</v>
      </c>
      <c r="B1098" s="64" t="s">
        <v>1595</v>
      </c>
      <c r="C1098" s="13">
        <v>6</v>
      </c>
      <c r="D1098" s="14">
        <v>0</v>
      </c>
      <c r="E1098" s="14">
        <v>0</v>
      </c>
      <c r="F1098" s="13">
        <v>0</v>
      </c>
      <c r="G1098" s="14">
        <v>0</v>
      </c>
      <c r="H1098" s="14">
        <v>0</v>
      </c>
      <c r="I1098" s="1">
        <v>-6</v>
      </c>
      <c r="J1098" s="9">
        <v>0</v>
      </c>
    </row>
    <row r="1099" spans="1:10" s="23" customFormat="1" x14ac:dyDescent="0.45">
      <c r="A1099" s="47" t="s">
        <v>646</v>
      </c>
      <c r="B1099" s="64" t="s">
        <v>1595</v>
      </c>
      <c r="C1099" s="13">
        <v>1</v>
      </c>
      <c r="D1099" s="14">
        <v>0</v>
      </c>
      <c r="E1099" s="14">
        <v>0</v>
      </c>
      <c r="F1099" s="13">
        <v>0</v>
      </c>
      <c r="G1099" s="14">
        <v>0</v>
      </c>
      <c r="H1099" s="14">
        <v>0</v>
      </c>
      <c r="I1099" s="1">
        <v>-1</v>
      </c>
      <c r="J1099" s="9">
        <v>0</v>
      </c>
    </row>
    <row r="1100" spans="1:10" s="23" customFormat="1" x14ac:dyDescent="0.45">
      <c r="A1100" s="47" t="s">
        <v>409</v>
      </c>
      <c r="B1100" s="64" t="s">
        <v>1595</v>
      </c>
      <c r="C1100" s="13">
        <v>248</v>
      </c>
      <c r="D1100" s="14">
        <v>0</v>
      </c>
      <c r="E1100" s="14">
        <v>0</v>
      </c>
      <c r="F1100" s="13">
        <v>0</v>
      </c>
      <c r="G1100" s="14">
        <v>0</v>
      </c>
      <c r="H1100" s="14">
        <v>0</v>
      </c>
      <c r="I1100" s="1">
        <v>-248</v>
      </c>
      <c r="J1100" s="9">
        <v>0</v>
      </c>
    </row>
    <row r="1101" spans="1:10" s="23" customFormat="1" x14ac:dyDescent="0.45">
      <c r="A1101" s="47" t="s">
        <v>1026</v>
      </c>
      <c r="B1101" s="64" t="s">
        <v>1595</v>
      </c>
      <c r="C1101" s="13">
        <v>210</v>
      </c>
      <c r="D1101" s="14">
        <v>0</v>
      </c>
      <c r="E1101" s="14">
        <v>0</v>
      </c>
      <c r="F1101" s="13">
        <v>0</v>
      </c>
      <c r="G1101" s="14">
        <v>0</v>
      </c>
      <c r="H1101" s="14">
        <v>0</v>
      </c>
      <c r="I1101" s="1">
        <v>-210</v>
      </c>
      <c r="J1101" s="9">
        <v>0</v>
      </c>
    </row>
    <row r="1102" spans="1:10" s="23" customFormat="1" x14ac:dyDescent="0.45">
      <c r="A1102" s="47" t="s">
        <v>1306</v>
      </c>
      <c r="B1102" s="64" t="s">
        <v>1595</v>
      </c>
      <c r="C1102" s="13">
        <v>170</v>
      </c>
      <c r="D1102" s="14">
        <v>0</v>
      </c>
      <c r="E1102" s="14">
        <v>0</v>
      </c>
      <c r="F1102" s="13">
        <v>0</v>
      </c>
      <c r="G1102" s="14">
        <v>0</v>
      </c>
      <c r="H1102" s="14">
        <v>0</v>
      </c>
      <c r="I1102" s="1">
        <v>-170</v>
      </c>
      <c r="J1102" s="9">
        <v>0</v>
      </c>
    </row>
    <row r="1103" spans="1:10" s="23" customFormat="1" x14ac:dyDescent="0.45">
      <c r="A1103" s="47" t="s">
        <v>2079</v>
      </c>
      <c r="B1103" s="64" t="s">
        <v>1595</v>
      </c>
      <c r="C1103" s="13">
        <v>346</v>
      </c>
      <c r="D1103" s="14">
        <v>0</v>
      </c>
      <c r="E1103" s="14">
        <v>0</v>
      </c>
      <c r="F1103" s="13">
        <v>0</v>
      </c>
      <c r="G1103" s="14">
        <v>0</v>
      </c>
      <c r="H1103" s="14">
        <v>0</v>
      </c>
      <c r="I1103" s="1">
        <v>-346</v>
      </c>
      <c r="J1103" s="9">
        <v>0</v>
      </c>
    </row>
    <row r="1104" spans="1:10" s="23" customFormat="1" x14ac:dyDescent="0.45">
      <c r="A1104" s="47" t="s">
        <v>1755</v>
      </c>
      <c r="B1104" s="64" t="s">
        <v>1595</v>
      </c>
      <c r="C1104" s="13">
        <v>292</v>
      </c>
      <c r="D1104" s="14">
        <v>0</v>
      </c>
      <c r="E1104" s="14">
        <v>0</v>
      </c>
      <c r="F1104" s="13">
        <v>0</v>
      </c>
      <c r="G1104" s="14">
        <v>0</v>
      </c>
      <c r="H1104" s="14">
        <v>0</v>
      </c>
      <c r="I1104" s="1">
        <v>-292</v>
      </c>
      <c r="J1104" s="9">
        <v>0</v>
      </c>
    </row>
    <row r="1105" spans="1:10" s="23" customFormat="1" x14ac:dyDescent="0.45">
      <c r="A1105" s="47" t="s">
        <v>1228</v>
      </c>
      <c r="B1105" s="64" t="s">
        <v>1595</v>
      </c>
      <c r="C1105" s="13">
        <v>234</v>
      </c>
      <c r="D1105" s="14">
        <v>0</v>
      </c>
      <c r="E1105" s="14">
        <v>0</v>
      </c>
      <c r="F1105" s="13">
        <v>0</v>
      </c>
      <c r="G1105" s="14">
        <v>0</v>
      </c>
      <c r="H1105" s="14">
        <v>0</v>
      </c>
      <c r="I1105" s="1">
        <v>-234</v>
      </c>
      <c r="J1105" s="9">
        <v>0</v>
      </c>
    </row>
    <row r="1106" spans="1:10" s="23" customFormat="1" x14ac:dyDescent="0.45">
      <c r="A1106" s="47" t="s">
        <v>1057</v>
      </c>
      <c r="B1106" s="64" t="s">
        <v>1595</v>
      </c>
      <c r="C1106" s="13">
        <v>698</v>
      </c>
      <c r="D1106" s="14">
        <v>0</v>
      </c>
      <c r="E1106" s="14">
        <v>0</v>
      </c>
      <c r="F1106" s="13">
        <v>0</v>
      </c>
      <c r="G1106" s="14">
        <v>0</v>
      </c>
      <c r="H1106" s="14">
        <v>0</v>
      </c>
      <c r="I1106" s="1">
        <v>-698</v>
      </c>
      <c r="J1106" s="9">
        <v>0</v>
      </c>
    </row>
    <row r="1107" spans="1:10" s="23" customFormat="1" x14ac:dyDescent="0.45">
      <c r="A1107" s="47" t="s">
        <v>1642</v>
      </c>
      <c r="B1107" s="64" t="s">
        <v>1595</v>
      </c>
      <c r="C1107" s="13">
        <v>607</v>
      </c>
      <c r="D1107" s="14">
        <v>0</v>
      </c>
      <c r="E1107" s="14">
        <v>0</v>
      </c>
      <c r="F1107" s="13">
        <v>0</v>
      </c>
      <c r="G1107" s="14">
        <v>0</v>
      </c>
      <c r="H1107" s="14">
        <v>0</v>
      </c>
      <c r="I1107" s="1">
        <v>-607</v>
      </c>
      <c r="J1107" s="9">
        <v>0</v>
      </c>
    </row>
    <row r="1108" spans="1:10" s="23" customFormat="1" x14ac:dyDescent="0.45">
      <c r="A1108" s="47" t="s">
        <v>1328</v>
      </c>
      <c r="B1108" s="64" t="s">
        <v>1595</v>
      </c>
      <c r="C1108" s="13">
        <v>549</v>
      </c>
      <c r="D1108" s="14">
        <v>0</v>
      </c>
      <c r="E1108" s="14">
        <v>0</v>
      </c>
      <c r="F1108" s="13">
        <v>0</v>
      </c>
      <c r="G1108" s="14">
        <v>0</v>
      </c>
      <c r="H1108" s="14">
        <v>0</v>
      </c>
      <c r="I1108" s="1">
        <v>-549</v>
      </c>
      <c r="J1108" s="9">
        <v>0</v>
      </c>
    </row>
    <row r="1109" spans="1:10" s="23" customFormat="1" x14ac:dyDescent="0.45">
      <c r="A1109" s="46" t="s">
        <v>101</v>
      </c>
      <c r="B1109" s="64" t="s">
        <v>1595</v>
      </c>
      <c r="C1109" s="13">
        <v>4</v>
      </c>
      <c r="D1109" s="14">
        <v>0</v>
      </c>
      <c r="E1109" s="14">
        <v>0</v>
      </c>
      <c r="F1109" s="13">
        <v>0</v>
      </c>
      <c r="G1109" s="14">
        <v>0</v>
      </c>
      <c r="H1109" s="14">
        <v>0</v>
      </c>
      <c r="I1109" s="1">
        <v>-4</v>
      </c>
      <c r="J1109" s="9">
        <v>0</v>
      </c>
    </row>
    <row r="1110" spans="1:10" s="23" customFormat="1" x14ac:dyDescent="0.45">
      <c r="A1110" s="69" t="s">
        <v>2172</v>
      </c>
      <c r="B1110" s="65"/>
      <c r="C1110" s="49">
        <f>SUM($C$1086:$C$1109)</f>
        <v>173264.1</v>
      </c>
      <c r="D1110" s="50">
        <f>SUM($D$1086:$D$1109)</f>
        <v>1</v>
      </c>
      <c r="E1110" s="50">
        <f>SUM($E$1086:$E$1109)</f>
        <v>150581.82</v>
      </c>
      <c r="F1110" s="49">
        <f>SUM($F$1086:$F$1109)</f>
        <v>0</v>
      </c>
      <c r="G1110" s="50">
        <f>SUM($G$1086:$G$1109)</f>
        <v>0</v>
      </c>
      <c r="H1110" s="50">
        <f>SUM($H$1086:$H$1109)</f>
        <v>0</v>
      </c>
      <c r="I1110" s="51">
        <f>SUM($I$1086:$I$1109)</f>
        <v>-173264.1</v>
      </c>
      <c r="J1110" s="52">
        <f>SUM($J$1086:$J$1109)</f>
        <v>-150581.82</v>
      </c>
    </row>
    <row r="1111" spans="1:10" s="23" customFormat="1" ht="14.65" thickBot="1" x14ac:dyDescent="0.5">
      <c r="A1111" s="53" t="s">
        <v>912</v>
      </c>
      <c r="B1111" s="54"/>
      <c r="C1111" s="55">
        <f>$C$969+$C$983+$C$995+$C$1014+$C$1083+$C$1110</f>
        <v>1560030</v>
      </c>
      <c r="D1111" s="56">
        <f>$D$969+$D$983+$D$995+$D$1014+$D$1083+$D$1110</f>
        <v>9</v>
      </c>
      <c r="E1111" s="56">
        <f>$E$969+$E$983+$E$995+$E$1014+$E$1083+$E$1110</f>
        <v>1392045.4600000002</v>
      </c>
      <c r="F1111" s="55">
        <f>$F$969+$F$983+$F$995+$F$1014+$F$1083+$F$1110</f>
        <v>1271169.3</v>
      </c>
      <c r="G1111" s="56">
        <f>$G$969+$G$983+$G$995+$G$1014+$G$1083+$G$1110</f>
        <v>8</v>
      </c>
      <c r="H1111" s="56">
        <f>$H$969+$H$983+$H$995+$H$1014+$H$1083+$H$1110</f>
        <v>1151798.18</v>
      </c>
      <c r="I1111" s="57">
        <f>$I$969+$I$983+$I$995+$I$1014+$I$1083+$I$1110</f>
        <v>-288860.7</v>
      </c>
      <c r="J1111" s="58">
        <f>$J$969+$J$983+$J$995+$J$1014+$J$1083+$J$1110</f>
        <v>-240247.28</v>
      </c>
    </row>
    <row r="1112" spans="1:10" s="23" customFormat="1" ht="14.65" thickTop="1" x14ac:dyDescent="0.45">
      <c r="A1112" s="16"/>
      <c r="B1112" s="67"/>
      <c r="C1112" s="13"/>
      <c r="D1112" s="7"/>
      <c r="E1112" s="7"/>
      <c r="F1112" s="13"/>
      <c r="G1112" s="7"/>
      <c r="H1112" s="7"/>
      <c r="I1112" s="1"/>
      <c r="J1112" s="9"/>
    </row>
    <row r="1113" spans="1:10" s="23" customFormat="1" x14ac:dyDescent="0.45">
      <c r="A1113" s="40" t="s">
        <v>178</v>
      </c>
      <c r="B1113" s="62"/>
      <c r="C1113" s="41"/>
      <c r="D1113" s="42"/>
      <c r="E1113" s="42"/>
      <c r="F1113" s="41"/>
      <c r="G1113" s="42"/>
      <c r="H1113" s="42"/>
      <c r="I1113" s="43"/>
      <c r="J1113" s="44"/>
    </row>
    <row r="1114" spans="1:10" s="23" customFormat="1" x14ac:dyDescent="0.45">
      <c r="A1114" s="45" t="s">
        <v>2208</v>
      </c>
      <c r="B1114" s="63"/>
      <c r="C1114" s="4"/>
      <c r="D1114" s="2"/>
      <c r="E1114" s="2"/>
      <c r="F1114" s="4"/>
      <c r="G1114" s="2"/>
      <c r="H1114" s="2"/>
      <c r="I1114" s="6"/>
      <c r="J1114" s="3"/>
    </row>
    <row r="1115" spans="1:10" s="23" customFormat="1" x14ac:dyDescent="0.45">
      <c r="A1115" s="47" t="s">
        <v>2151</v>
      </c>
      <c r="B1115" s="64" t="s">
        <v>1595</v>
      </c>
      <c r="C1115" s="13">
        <v>4218</v>
      </c>
      <c r="D1115" s="14">
        <v>1</v>
      </c>
      <c r="E1115" s="14">
        <v>3834.55</v>
      </c>
      <c r="F1115" s="13">
        <v>6378</v>
      </c>
      <c r="G1115" s="14">
        <v>1</v>
      </c>
      <c r="H1115" s="14">
        <v>5798.18</v>
      </c>
      <c r="I1115" s="1">
        <v>2160</v>
      </c>
      <c r="J1115" s="9">
        <v>1963.63</v>
      </c>
    </row>
    <row r="1116" spans="1:10" s="23" customFormat="1" x14ac:dyDescent="0.45">
      <c r="A1116" s="85" t="s">
        <v>1573</v>
      </c>
      <c r="B1116" s="65"/>
      <c r="C1116" s="49">
        <f>SUM($C$1115:$C$1115)</f>
        <v>4218</v>
      </c>
      <c r="D1116" s="50">
        <f>SUM($D$1115:$D$1115)</f>
        <v>1</v>
      </c>
      <c r="E1116" s="50">
        <f>SUM($E$1115:$E$1115)</f>
        <v>3834.55</v>
      </c>
      <c r="F1116" s="49">
        <f>SUM($F$1115:$F$1115)</f>
        <v>6378</v>
      </c>
      <c r="G1116" s="50">
        <f>SUM($G$1115:$G$1115)</f>
        <v>1</v>
      </c>
      <c r="H1116" s="50">
        <f>SUM($H$1115:$H$1115)</f>
        <v>5798.18</v>
      </c>
      <c r="I1116" s="51">
        <f>SUM($I$1115:$I$1115)</f>
        <v>2160</v>
      </c>
      <c r="J1116" s="52">
        <f>SUM($J$1115:$J$1115)</f>
        <v>1963.63</v>
      </c>
    </row>
    <row r="1117" spans="1:10" s="23" customFormat="1" x14ac:dyDescent="0.45">
      <c r="A1117" s="16"/>
      <c r="B1117" s="67"/>
      <c r="C1117" s="13"/>
      <c r="D1117" s="7"/>
      <c r="E1117" s="7"/>
      <c r="F1117" s="13"/>
      <c r="G1117" s="7"/>
      <c r="H1117" s="7"/>
      <c r="I1117" s="1"/>
      <c r="J1117" s="9"/>
    </row>
    <row r="1118" spans="1:10" s="23" customFormat="1" x14ac:dyDescent="0.45">
      <c r="A1118" s="45" t="s">
        <v>1111</v>
      </c>
      <c r="B1118" s="63"/>
      <c r="C1118" s="4"/>
      <c r="D1118" s="2"/>
      <c r="E1118" s="2"/>
      <c r="F1118" s="4"/>
      <c r="G1118" s="2"/>
      <c r="H1118" s="2"/>
      <c r="I1118" s="6"/>
      <c r="J1118" s="3"/>
    </row>
    <row r="1119" spans="1:10" s="23" customFormat="1" x14ac:dyDescent="0.45">
      <c r="A1119" s="47" t="s">
        <v>1997</v>
      </c>
      <c r="B1119" s="64" t="s">
        <v>1595</v>
      </c>
      <c r="C1119" s="13">
        <v>3090041</v>
      </c>
      <c r="D1119" s="14">
        <v>1</v>
      </c>
      <c r="E1119" s="14">
        <v>2809128.18</v>
      </c>
      <c r="F1119" s="13">
        <v>3168467</v>
      </c>
      <c r="G1119" s="14">
        <v>1</v>
      </c>
      <c r="H1119" s="14">
        <v>2880424.55</v>
      </c>
      <c r="I1119" s="1">
        <v>78426</v>
      </c>
      <c r="J1119" s="9">
        <v>71296.37</v>
      </c>
    </row>
    <row r="1120" spans="1:10" s="23" customFormat="1" x14ac:dyDescent="0.45">
      <c r="A1120" s="47" t="s">
        <v>1058</v>
      </c>
      <c r="B1120" s="64" t="s">
        <v>1595</v>
      </c>
      <c r="C1120" s="13">
        <v>1080</v>
      </c>
      <c r="D1120" s="14">
        <v>0</v>
      </c>
      <c r="E1120" s="14">
        <v>0</v>
      </c>
      <c r="F1120" s="13">
        <v>0</v>
      </c>
      <c r="G1120" s="14">
        <v>0</v>
      </c>
      <c r="H1120" s="14">
        <v>0</v>
      </c>
      <c r="I1120" s="1">
        <v>-1080</v>
      </c>
      <c r="J1120" s="9">
        <v>0</v>
      </c>
    </row>
    <row r="1121" spans="1:10" s="23" customFormat="1" x14ac:dyDescent="0.45">
      <c r="A1121" s="47" t="s">
        <v>1508</v>
      </c>
      <c r="B1121" s="64" t="s">
        <v>1595</v>
      </c>
      <c r="C1121" s="13">
        <v>49</v>
      </c>
      <c r="D1121" s="14">
        <v>0</v>
      </c>
      <c r="E1121" s="14">
        <v>0</v>
      </c>
      <c r="F1121" s="13">
        <v>0</v>
      </c>
      <c r="G1121" s="14">
        <v>0</v>
      </c>
      <c r="H1121" s="14">
        <v>0</v>
      </c>
      <c r="I1121" s="1">
        <v>-49</v>
      </c>
      <c r="J1121" s="9">
        <v>0</v>
      </c>
    </row>
    <row r="1122" spans="1:10" s="23" customFormat="1" x14ac:dyDescent="0.45">
      <c r="A1122" s="47" t="s">
        <v>1938</v>
      </c>
      <c r="B1122" s="64" t="s">
        <v>1595</v>
      </c>
      <c r="C1122" s="13">
        <v>90</v>
      </c>
      <c r="D1122" s="14">
        <v>0</v>
      </c>
      <c r="E1122" s="14">
        <v>0</v>
      </c>
      <c r="F1122" s="13">
        <v>0</v>
      </c>
      <c r="G1122" s="14">
        <v>0</v>
      </c>
      <c r="H1122" s="14">
        <v>0</v>
      </c>
      <c r="I1122" s="1">
        <v>-90</v>
      </c>
      <c r="J1122" s="9">
        <v>0</v>
      </c>
    </row>
    <row r="1123" spans="1:10" s="23" customFormat="1" x14ac:dyDescent="0.45">
      <c r="A1123" s="47" t="s">
        <v>931</v>
      </c>
      <c r="B1123" s="64" t="s">
        <v>1595</v>
      </c>
      <c r="C1123" s="13">
        <v>1860</v>
      </c>
      <c r="D1123" s="14">
        <v>0</v>
      </c>
      <c r="E1123" s="14">
        <v>0</v>
      </c>
      <c r="F1123" s="13">
        <v>0</v>
      </c>
      <c r="G1123" s="14">
        <v>0</v>
      </c>
      <c r="H1123" s="14">
        <v>0</v>
      </c>
      <c r="I1123" s="1">
        <v>-1860</v>
      </c>
      <c r="J1123" s="9">
        <v>0</v>
      </c>
    </row>
    <row r="1124" spans="1:10" s="23" customFormat="1" x14ac:dyDescent="0.45">
      <c r="A1124" s="47" t="s">
        <v>1183</v>
      </c>
      <c r="B1124" s="64" t="s">
        <v>1595</v>
      </c>
      <c r="C1124" s="13">
        <v>49</v>
      </c>
      <c r="D1124" s="14">
        <v>0</v>
      </c>
      <c r="E1124" s="14">
        <v>0</v>
      </c>
      <c r="F1124" s="13">
        <v>0</v>
      </c>
      <c r="G1124" s="14">
        <v>0</v>
      </c>
      <c r="H1124" s="14">
        <v>0</v>
      </c>
      <c r="I1124" s="1">
        <v>-49</v>
      </c>
      <c r="J1124" s="9">
        <v>0</v>
      </c>
    </row>
    <row r="1125" spans="1:10" s="23" customFormat="1" x14ac:dyDescent="0.45">
      <c r="A1125" s="47" t="s">
        <v>155</v>
      </c>
      <c r="B1125" s="64" t="s">
        <v>1595</v>
      </c>
      <c r="C1125" s="13">
        <v>155</v>
      </c>
      <c r="D1125" s="14">
        <v>0</v>
      </c>
      <c r="E1125" s="14">
        <v>0</v>
      </c>
      <c r="F1125" s="13">
        <v>0</v>
      </c>
      <c r="G1125" s="14">
        <v>0</v>
      </c>
      <c r="H1125" s="14">
        <v>0</v>
      </c>
      <c r="I1125" s="1">
        <v>-155</v>
      </c>
      <c r="J1125" s="9">
        <v>0</v>
      </c>
    </row>
    <row r="1126" spans="1:10" s="23" customFormat="1" x14ac:dyDescent="0.45">
      <c r="A1126" s="47" t="s">
        <v>1436</v>
      </c>
      <c r="B1126" s="64" t="s">
        <v>1595</v>
      </c>
      <c r="C1126" s="13">
        <v>810</v>
      </c>
      <c r="D1126" s="14">
        <v>0</v>
      </c>
      <c r="E1126" s="14">
        <v>0</v>
      </c>
      <c r="F1126" s="13">
        <v>0</v>
      </c>
      <c r="G1126" s="14">
        <v>0</v>
      </c>
      <c r="H1126" s="14">
        <v>0</v>
      </c>
      <c r="I1126" s="1">
        <v>-810</v>
      </c>
      <c r="J1126" s="9">
        <v>0</v>
      </c>
    </row>
    <row r="1127" spans="1:10" s="23" customFormat="1" x14ac:dyDescent="0.45">
      <c r="A1127" s="47" t="s">
        <v>874</v>
      </c>
      <c r="B1127" s="64" t="s">
        <v>1595</v>
      </c>
      <c r="C1127" s="13">
        <v>49</v>
      </c>
      <c r="D1127" s="14">
        <v>0</v>
      </c>
      <c r="E1127" s="14">
        <v>0</v>
      </c>
      <c r="F1127" s="13">
        <v>0</v>
      </c>
      <c r="G1127" s="14">
        <v>0</v>
      </c>
      <c r="H1127" s="14">
        <v>0</v>
      </c>
      <c r="I1127" s="1">
        <v>-49</v>
      </c>
      <c r="J1127" s="9">
        <v>0</v>
      </c>
    </row>
    <row r="1128" spans="1:10" s="23" customFormat="1" x14ac:dyDescent="0.45">
      <c r="A1128" s="47" t="s">
        <v>669</v>
      </c>
      <c r="B1128" s="64" t="s">
        <v>1595</v>
      </c>
      <c r="C1128" s="13">
        <v>67.5</v>
      </c>
      <c r="D1128" s="14">
        <v>0</v>
      </c>
      <c r="E1128" s="14">
        <v>0</v>
      </c>
      <c r="F1128" s="13">
        <v>0</v>
      </c>
      <c r="G1128" s="14">
        <v>0</v>
      </c>
      <c r="H1128" s="14">
        <v>0</v>
      </c>
      <c r="I1128" s="1">
        <v>-67.5</v>
      </c>
      <c r="J1128" s="9">
        <v>0</v>
      </c>
    </row>
    <row r="1129" spans="1:10" s="23" customFormat="1" x14ac:dyDescent="0.45">
      <c r="A1129" s="47" t="s">
        <v>443</v>
      </c>
      <c r="B1129" s="64" t="s">
        <v>1595</v>
      </c>
      <c r="C1129" s="13">
        <v>18.7</v>
      </c>
      <c r="D1129" s="14">
        <v>0</v>
      </c>
      <c r="E1129" s="14">
        <v>0</v>
      </c>
      <c r="F1129" s="13">
        <v>0</v>
      </c>
      <c r="G1129" s="14">
        <v>0</v>
      </c>
      <c r="H1129" s="14">
        <v>0</v>
      </c>
      <c r="I1129" s="1">
        <v>-18.7</v>
      </c>
      <c r="J1129" s="9">
        <v>0</v>
      </c>
    </row>
    <row r="1130" spans="1:10" s="23" customFormat="1" x14ac:dyDescent="0.45">
      <c r="A1130" s="47" t="s">
        <v>831</v>
      </c>
      <c r="B1130" s="64" t="s">
        <v>1595</v>
      </c>
      <c r="C1130" s="13">
        <v>972</v>
      </c>
      <c r="D1130" s="14">
        <v>0</v>
      </c>
      <c r="E1130" s="14">
        <v>0</v>
      </c>
      <c r="F1130" s="13">
        <v>0</v>
      </c>
      <c r="G1130" s="14">
        <v>0</v>
      </c>
      <c r="H1130" s="14">
        <v>0</v>
      </c>
      <c r="I1130" s="1">
        <v>-972</v>
      </c>
      <c r="J1130" s="9">
        <v>0</v>
      </c>
    </row>
    <row r="1131" spans="1:10" s="23" customFormat="1" x14ac:dyDescent="0.45">
      <c r="A1131" s="47" t="s">
        <v>1286</v>
      </c>
      <c r="B1131" s="64" t="s">
        <v>1595</v>
      </c>
      <c r="C1131" s="13">
        <v>81</v>
      </c>
      <c r="D1131" s="14">
        <v>0</v>
      </c>
      <c r="E1131" s="14">
        <v>0</v>
      </c>
      <c r="F1131" s="13">
        <v>0</v>
      </c>
      <c r="G1131" s="14">
        <v>0</v>
      </c>
      <c r="H1131" s="14">
        <v>0</v>
      </c>
      <c r="I1131" s="1">
        <v>-81</v>
      </c>
      <c r="J1131" s="9">
        <v>0</v>
      </c>
    </row>
    <row r="1132" spans="1:10" s="23" customFormat="1" x14ac:dyDescent="0.45">
      <c r="A1132" s="47" t="s">
        <v>2054</v>
      </c>
      <c r="B1132" s="64" t="s">
        <v>1595</v>
      </c>
      <c r="C1132" s="13">
        <v>1674</v>
      </c>
      <c r="D1132" s="14">
        <v>0</v>
      </c>
      <c r="E1132" s="14">
        <v>0</v>
      </c>
      <c r="F1132" s="13">
        <v>0</v>
      </c>
      <c r="G1132" s="14">
        <v>0</v>
      </c>
      <c r="H1132" s="14">
        <v>0</v>
      </c>
      <c r="I1132" s="1">
        <v>-1674</v>
      </c>
      <c r="J1132" s="9">
        <v>0</v>
      </c>
    </row>
    <row r="1133" spans="1:10" s="23" customFormat="1" x14ac:dyDescent="0.45">
      <c r="A1133" s="47" t="s">
        <v>1991</v>
      </c>
      <c r="B1133" s="64" t="s">
        <v>1595</v>
      </c>
      <c r="C1133" s="13">
        <v>139.5</v>
      </c>
      <c r="D1133" s="14">
        <v>0</v>
      </c>
      <c r="E1133" s="14">
        <v>0</v>
      </c>
      <c r="F1133" s="13">
        <v>0</v>
      </c>
      <c r="G1133" s="14">
        <v>0</v>
      </c>
      <c r="H1133" s="14">
        <v>0</v>
      </c>
      <c r="I1133" s="1">
        <v>-139.5</v>
      </c>
      <c r="J1133" s="9">
        <v>0</v>
      </c>
    </row>
    <row r="1134" spans="1:10" s="23" customFormat="1" x14ac:dyDescent="0.45">
      <c r="A1134" s="47" t="s">
        <v>2194</v>
      </c>
      <c r="B1134" s="64" t="s">
        <v>1595</v>
      </c>
      <c r="C1134" s="13">
        <v>176</v>
      </c>
      <c r="D1134" s="14">
        <v>0</v>
      </c>
      <c r="E1134" s="14">
        <v>0</v>
      </c>
      <c r="F1134" s="13">
        <v>0</v>
      </c>
      <c r="G1134" s="14">
        <v>0</v>
      </c>
      <c r="H1134" s="14">
        <v>0</v>
      </c>
      <c r="I1134" s="1">
        <v>-176</v>
      </c>
      <c r="J1134" s="9">
        <v>0</v>
      </c>
    </row>
    <row r="1135" spans="1:10" s="23" customFormat="1" x14ac:dyDescent="0.45">
      <c r="A1135" s="47" t="s">
        <v>2110</v>
      </c>
      <c r="B1135" s="64" t="s">
        <v>1595</v>
      </c>
      <c r="C1135" s="13">
        <v>181.5</v>
      </c>
      <c r="D1135" s="14">
        <v>0</v>
      </c>
      <c r="E1135" s="14">
        <v>0</v>
      </c>
      <c r="F1135" s="13">
        <v>0</v>
      </c>
      <c r="G1135" s="14">
        <v>0</v>
      </c>
      <c r="H1135" s="14">
        <v>0</v>
      </c>
      <c r="I1135" s="1">
        <v>-181.5</v>
      </c>
      <c r="J1135" s="9">
        <v>0</v>
      </c>
    </row>
    <row r="1136" spans="1:10" s="23" customFormat="1" x14ac:dyDescent="0.45">
      <c r="A1136" s="47" t="s">
        <v>1443</v>
      </c>
      <c r="B1136" s="64" t="s">
        <v>1595</v>
      </c>
      <c r="C1136" s="13">
        <v>253</v>
      </c>
      <c r="D1136" s="14">
        <v>0</v>
      </c>
      <c r="E1136" s="14">
        <v>0</v>
      </c>
      <c r="F1136" s="13">
        <v>0</v>
      </c>
      <c r="G1136" s="14">
        <v>0</v>
      </c>
      <c r="H1136" s="14">
        <v>0</v>
      </c>
      <c r="I1136" s="1">
        <v>-253</v>
      </c>
      <c r="J1136" s="9">
        <v>0</v>
      </c>
    </row>
    <row r="1137" spans="1:10" s="23" customFormat="1" x14ac:dyDescent="0.45">
      <c r="A1137" s="47" t="s">
        <v>261</v>
      </c>
      <c r="B1137" s="64" t="s">
        <v>1595</v>
      </c>
      <c r="C1137" s="13">
        <v>160.5</v>
      </c>
      <c r="D1137" s="14">
        <v>0</v>
      </c>
      <c r="E1137" s="14">
        <v>0</v>
      </c>
      <c r="F1137" s="13">
        <v>0</v>
      </c>
      <c r="G1137" s="14">
        <v>0</v>
      </c>
      <c r="H1137" s="14">
        <v>0</v>
      </c>
      <c r="I1137" s="1">
        <v>-160.5</v>
      </c>
      <c r="J1137" s="9">
        <v>0</v>
      </c>
    </row>
    <row r="1138" spans="1:10" s="23" customFormat="1" x14ac:dyDescent="0.45">
      <c r="A1138" s="47" t="s">
        <v>1409</v>
      </c>
      <c r="B1138" s="64" t="s">
        <v>1595</v>
      </c>
      <c r="C1138" s="13">
        <v>181.5</v>
      </c>
      <c r="D1138" s="14">
        <v>0</v>
      </c>
      <c r="E1138" s="14">
        <v>0</v>
      </c>
      <c r="F1138" s="13">
        <v>0</v>
      </c>
      <c r="G1138" s="14">
        <v>0</v>
      </c>
      <c r="H1138" s="14">
        <v>0</v>
      </c>
      <c r="I1138" s="1">
        <v>-181.5</v>
      </c>
      <c r="J1138" s="9">
        <v>0</v>
      </c>
    </row>
    <row r="1139" spans="1:10" s="23" customFormat="1" x14ac:dyDescent="0.45">
      <c r="A1139" s="47" t="s">
        <v>376</v>
      </c>
      <c r="B1139" s="64" t="s">
        <v>1595</v>
      </c>
      <c r="C1139" s="13">
        <v>59</v>
      </c>
      <c r="D1139" s="14">
        <v>0</v>
      </c>
      <c r="E1139" s="14">
        <v>0</v>
      </c>
      <c r="F1139" s="13">
        <v>0</v>
      </c>
      <c r="G1139" s="14">
        <v>0</v>
      </c>
      <c r="H1139" s="14">
        <v>0</v>
      </c>
      <c r="I1139" s="1">
        <v>-59</v>
      </c>
      <c r="J1139" s="9">
        <v>0</v>
      </c>
    </row>
    <row r="1140" spans="1:10" s="23" customFormat="1" x14ac:dyDescent="0.45">
      <c r="A1140" s="47" t="s">
        <v>195</v>
      </c>
      <c r="B1140" s="64" t="s">
        <v>1595</v>
      </c>
      <c r="C1140" s="13">
        <v>31.3</v>
      </c>
      <c r="D1140" s="14">
        <v>0</v>
      </c>
      <c r="E1140" s="14">
        <v>0</v>
      </c>
      <c r="F1140" s="13">
        <v>0</v>
      </c>
      <c r="G1140" s="14">
        <v>0</v>
      </c>
      <c r="H1140" s="14">
        <v>0</v>
      </c>
      <c r="I1140" s="1">
        <v>-31.3</v>
      </c>
      <c r="J1140" s="9">
        <v>0</v>
      </c>
    </row>
    <row r="1141" spans="1:10" s="23" customFormat="1" x14ac:dyDescent="0.45">
      <c r="A1141" s="47" t="s">
        <v>1030</v>
      </c>
      <c r="B1141" s="64" t="s">
        <v>1595</v>
      </c>
      <c r="C1141" s="13">
        <v>36</v>
      </c>
      <c r="D1141" s="14">
        <v>0</v>
      </c>
      <c r="E1141" s="14">
        <v>0</v>
      </c>
      <c r="F1141" s="13">
        <v>0</v>
      </c>
      <c r="G1141" s="14">
        <v>0</v>
      </c>
      <c r="H1141" s="14">
        <v>0</v>
      </c>
      <c r="I1141" s="1">
        <v>-36</v>
      </c>
      <c r="J1141" s="9">
        <v>0</v>
      </c>
    </row>
    <row r="1142" spans="1:10" s="23" customFormat="1" x14ac:dyDescent="0.45">
      <c r="A1142" s="47" t="s">
        <v>678</v>
      </c>
      <c r="B1142" s="64" t="s">
        <v>1595</v>
      </c>
      <c r="C1142" s="13">
        <v>13</v>
      </c>
      <c r="D1142" s="14">
        <v>0</v>
      </c>
      <c r="E1142" s="14">
        <v>0</v>
      </c>
      <c r="F1142" s="13">
        <v>0</v>
      </c>
      <c r="G1142" s="14">
        <v>0</v>
      </c>
      <c r="H1142" s="14">
        <v>0</v>
      </c>
      <c r="I1142" s="1">
        <v>-13</v>
      </c>
      <c r="J1142" s="9">
        <v>0</v>
      </c>
    </row>
    <row r="1143" spans="1:10" s="23" customFormat="1" x14ac:dyDescent="0.45">
      <c r="A1143" s="47" t="s">
        <v>936</v>
      </c>
      <c r="B1143" s="64" t="s">
        <v>1595</v>
      </c>
      <c r="C1143" s="13">
        <v>49</v>
      </c>
      <c r="D1143" s="14">
        <v>0</v>
      </c>
      <c r="E1143" s="14">
        <v>0</v>
      </c>
      <c r="F1143" s="13">
        <v>0</v>
      </c>
      <c r="G1143" s="14">
        <v>0</v>
      </c>
      <c r="H1143" s="14">
        <v>0</v>
      </c>
      <c r="I1143" s="1">
        <v>-49</v>
      </c>
      <c r="J1143" s="9">
        <v>0</v>
      </c>
    </row>
    <row r="1144" spans="1:10" s="23" customFormat="1" x14ac:dyDescent="0.45">
      <c r="A1144" s="47" t="s">
        <v>601</v>
      </c>
      <c r="B1144" s="64" t="s">
        <v>1595</v>
      </c>
      <c r="C1144" s="13">
        <v>29.7</v>
      </c>
      <c r="D1144" s="14">
        <v>0</v>
      </c>
      <c r="E1144" s="14">
        <v>0</v>
      </c>
      <c r="F1144" s="13">
        <v>0</v>
      </c>
      <c r="G1144" s="14">
        <v>0</v>
      </c>
      <c r="H1144" s="14">
        <v>0</v>
      </c>
      <c r="I1144" s="1">
        <v>-29.7</v>
      </c>
      <c r="J1144" s="9">
        <v>0</v>
      </c>
    </row>
    <row r="1145" spans="1:10" s="23" customFormat="1" x14ac:dyDescent="0.45">
      <c r="A1145" s="47" t="s">
        <v>123</v>
      </c>
      <c r="B1145" s="64" t="s">
        <v>1595</v>
      </c>
      <c r="C1145" s="13">
        <v>202.5</v>
      </c>
      <c r="D1145" s="14">
        <v>0</v>
      </c>
      <c r="E1145" s="14">
        <v>0</v>
      </c>
      <c r="F1145" s="13">
        <v>0</v>
      </c>
      <c r="G1145" s="14">
        <v>0</v>
      </c>
      <c r="H1145" s="14">
        <v>0</v>
      </c>
      <c r="I1145" s="1">
        <v>-202.5</v>
      </c>
      <c r="J1145" s="9">
        <v>0</v>
      </c>
    </row>
    <row r="1146" spans="1:10" s="23" customFormat="1" x14ac:dyDescent="0.45">
      <c r="A1146" s="47" t="s">
        <v>1244</v>
      </c>
      <c r="B1146" s="64" t="s">
        <v>1595</v>
      </c>
      <c r="C1146" s="13">
        <v>181.5</v>
      </c>
      <c r="D1146" s="14">
        <v>0</v>
      </c>
      <c r="E1146" s="14">
        <v>0</v>
      </c>
      <c r="F1146" s="13">
        <v>0</v>
      </c>
      <c r="G1146" s="14">
        <v>0</v>
      </c>
      <c r="H1146" s="14">
        <v>0</v>
      </c>
      <c r="I1146" s="1">
        <v>-181.5</v>
      </c>
      <c r="J1146" s="9">
        <v>0</v>
      </c>
    </row>
    <row r="1147" spans="1:10" s="23" customFormat="1" x14ac:dyDescent="0.45">
      <c r="A1147" s="47" t="s">
        <v>256</v>
      </c>
      <c r="B1147" s="64" t="s">
        <v>1595</v>
      </c>
      <c r="C1147" s="13">
        <v>49</v>
      </c>
      <c r="D1147" s="14">
        <v>0</v>
      </c>
      <c r="E1147" s="14">
        <v>0</v>
      </c>
      <c r="F1147" s="13">
        <v>0</v>
      </c>
      <c r="G1147" s="14">
        <v>0</v>
      </c>
      <c r="H1147" s="14">
        <v>0</v>
      </c>
      <c r="I1147" s="1">
        <v>-49</v>
      </c>
      <c r="J1147" s="9">
        <v>0</v>
      </c>
    </row>
    <row r="1148" spans="1:10" s="23" customFormat="1" x14ac:dyDescent="0.45">
      <c r="A1148" s="47" t="s">
        <v>1887</v>
      </c>
      <c r="B1148" s="64" t="s">
        <v>1595</v>
      </c>
      <c r="C1148" s="13">
        <v>67.5</v>
      </c>
      <c r="D1148" s="14">
        <v>0</v>
      </c>
      <c r="E1148" s="14">
        <v>0</v>
      </c>
      <c r="F1148" s="13">
        <v>0</v>
      </c>
      <c r="G1148" s="14">
        <v>0</v>
      </c>
      <c r="H1148" s="14">
        <v>0</v>
      </c>
      <c r="I1148" s="1">
        <v>-67.5</v>
      </c>
      <c r="J1148" s="9">
        <v>0</v>
      </c>
    </row>
    <row r="1149" spans="1:10" s="23" customFormat="1" x14ac:dyDescent="0.45">
      <c r="A1149" s="85" t="s">
        <v>2039</v>
      </c>
      <c r="B1149" s="77"/>
      <c r="C1149" s="49">
        <f>SUM($C$1119:$C$1148)</f>
        <v>3098806.7</v>
      </c>
      <c r="D1149" s="50">
        <f>SUM($D$1119:$D$1148)</f>
        <v>1</v>
      </c>
      <c r="E1149" s="50">
        <f>SUM($E$1119:$E$1148)</f>
        <v>2809128.18</v>
      </c>
      <c r="F1149" s="49">
        <f>SUM($F$1119:$F$1148)</f>
        <v>3168467</v>
      </c>
      <c r="G1149" s="50">
        <f>SUM($G$1119:$G$1148)</f>
        <v>1</v>
      </c>
      <c r="H1149" s="50">
        <f>SUM($H$1119:$H$1148)</f>
        <v>2880424.55</v>
      </c>
      <c r="I1149" s="51">
        <f>SUM($I$1119:$I$1148)</f>
        <v>69660.3</v>
      </c>
      <c r="J1149" s="52">
        <f>SUM($J$1119:$J$1148)</f>
        <v>71296.37</v>
      </c>
    </row>
    <row r="1150" spans="1:10" s="23" customFormat="1" x14ac:dyDescent="0.45">
      <c r="A1150" s="16"/>
      <c r="B1150" s="67"/>
      <c r="C1150" s="13"/>
      <c r="D1150" s="7"/>
      <c r="E1150" s="7"/>
      <c r="F1150" s="13"/>
      <c r="G1150" s="7"/>
      <c r="H1150" s="7"/>
      <c r="I1150" s="1"/>
      <c r="J1150" s="9"/>
    </row>
    <row r="1151" spans="1:10" s="23" customFormat="1" x14ac:dyDescent="0.45">
      <c r="A1151" s="45" t="s">
        <v>286</v>
      </c>
      <c r="B1151" s="63"/>
      <c r="C1151" s="4"/>
      <c r="D1151" s="2"/>
      <c r="E1151" s="2"/>
      <c r="F1151" s="4"/>
      <c r="G1151" s="2"/>
      <c r="H1151" s="2"/>
      <c r="I1151" s="6"/>
      <c r="J1151" s="3"/>
    </row>
    <row r="1152" spans="1:10" s="23" customFormat="1" x14ac:dyDescent="0.45">
      <c r="A1152" s="47" t="s">
        <v>1519</v>
      </c>
      <c r="B1152" s="64" t="s">
        <v>1595</v>
      </c>
      <c r="C1152" s="13">
        <v>857248</v>
      </c>
      <c r="D1152" s="14">
        <v>1</v>
      </c>
      <c r="E1152" s="14">
        <v>779316.36</v>
      </c>
      <c r="F1152" s="13">
        <v>836964</v>
      </c>
      <c r="G1152" s="14">
        <v>1</v>
      </c>
      <c r="H1152" s="14">
        <v>760876.36</v>
      </c>
      <c r="I1152" s="1">
        <v>-20284</v>
      </c>
      <c r="J1152" s="9">
        <v>-18440</v>
      </c>
    </row>
    <row r="1153" spans="1:10" s="23" customFormat="1" x14ac:dyDescent="0.45">
      <c r="A1153" s="47" t="s">
        <v>1544</v>
      </c>
      <c r="B1153" s="64" t="s">
        <v>1595</v>
      </c>
      <c r="C1153" s="13">
        <v>518</v>
      </c>
      <c r="D1153" s="14">
        <v>0</v>
      </c>
      <c r="E1153" s="14">
        <v>0</v>
      </c>
      <c r="F1153" s="13">
        <v>0</v>
      </c>
      <c r="G1153" s="14">
        <v>0</v>
      </c>
      <c r="H1153" s="14">
        <v>0</v>
      </c>
      <c r="I1153" s="1">
        <v>-518</v>
      </c>
      <c r="J1153" s="9">
        <v>0</v>
      </c>
    </row>
    <row r="1154" spans="1:10" s="23" customFormat="1" x14ac:dyDescent="0.45">
      <c r="A1154" s="47" t="s">
        <v>1454</v>
      </c>
      <c r="B1154" s="64" t="s">
        <v>1595</v>
      </c>
      <c r="C1154" s="13">
        <v>900</v>
      </c>
      <c r="D1154" s="14">
        <v>0</v>
      </c>
      <c r="E1154" s="14">
        <v>0</v>
      </c>
      <c r="F1154" s="13">
        <v>0</v>
      </c>
      <c r="G1154" s="14">
        <v>0</v>
      </c>
      <c r="H1154" s="14">
        <v>0</v>
      </c>
      <c r="I1154" s="1">
        <v>-900</v>
      </c>
      <c r="J1154" s="9">
        <v>0</v>
      </c>
    </row>
    <row r="1155" spans="1:10" s="23" customFormat="1" x14ac:dyDescent="0.45">
      <c r="A1155" s="47" t="s">
        <v>1897</v>
      </c>
      <c r="B1155" s="64" t="s">
        <v>1595</v>
      </c>
      <c r="C1155" s="13">
        <v>1550</v>
      </c>
      <c r="D1155" s="14">
        <v>0</v>
      </c>
      <c r="E1155" s="14">
        <v>0</v>
      </c>
      <c r="F1155" s="13">
        <v>0</v>
      </c>
      <c r="G1155" s="14">
        <v>0</v>
      </c>
      <c r="H1155" s="14">
        <v>0</v>
      </c>
      <c r="I1155" s="1">
        <v>-1550</v>
      </c>
      <c r="J1155" s="9">
        <v>0</v>
      </c>
    </row>
    <row r="1156" spans="1:10" s="23" customFormat="1" x14ac:dyDescent="0.45">
      <c r="A1156" s="47" t="s">
        <v>1050</v>
      </c>
      <c r="B1156" s="64" t="s">
        <v>1595</v>
      </c>
      <c r="C1156" s="13">
        <v>675</v>
      </c>
      <c r="D1156" s="14">
        <v>0</v>
      </c>
      <c r="E1156" s="14">
        <v>0</v>
      </c>
      <c r="F1156" s="13">
        <v>0</v>
      </c>
      <c r="G1156" s="14">
        <v>0</v>
      </c>
      <c r="H1156" s="14">
        <v>0</v>
      </c>
      <c r="I1156" s="1">
        <v>-675</v>
      </c>
      <c r="J1156" s="9">
        <v>0</v>
      </c>
    </row>
    <row r="1157" spans="1:10" s="23" customFormat="1" x14ac:dyDescent="0.45">
      <c r="A1157" s="47" t="s">
        <v>2218</v>
      </c>
      <c r="B1157" s="64" t="s">
        <v>1595</v>
      </c>
      <c r="C1157" s="13">
        <v>708</v>
      </c>
      <c r="D1157" s="14">
        <v>0</v>
      </c>
      <c r="E1157" s="14">
        <v>0</v>
      </c>
      <c r="F1157" s="13">
        <v>0</v>
      </c>
      <c r="G1157" s="14">
        <v>0</v>
      </c>
      <c r="H1157" s="14">
        <v>0</v>
      </c>
      <c r="I1157" s="1">
        <v>-708</v>
      </c>
      <c r="J1157" s="9">
        <v>0</v>
      </c>
    </row>
    <row r="1158" spans="1:10" s="23" customFormat="1" x14ac:dyDescent="0.45">
      <c r="A1158" s="47" t="s">
        <v>1809</v>
      </c>
      <c r="B1158" s="64" t="s">
        <v>1595</v>
      </c>
      <c r="C1158" s="13">
        <v>7.3</v>
      </c>
      <c r="D1158" s="14">
        <v>0</v>
      </c>
      <c r="E1158" s="14">
        <v>0</v>
      </c>
      <c r="F1158" s="13">
        <v>0</v>
      </c>
      <c r="G1158" s="14">
        <v>0</v>
      </c>
      <c r="H1158" s="14">
        <v>0</v>
      </c>
      <c r="I1158" s="1">
        <v>-7.3</v>
      </c>
      <c r="J1158" s="9">
        <v>0</v>
      </c>
    </row>
    <row r="1159" spans="1:10" s="23" customFormat="1" x14ac:dyDescent="0.45">
      <c r="A1159" s="47" t="s">
        <v>806</v>
      </c>
      <c r="B1159" s="64" t="s">
        <v>1595</v>
      </c>
      <c r="C1159" s="13">
        <v>4</v>
      </c>
      <c r="D1159" s="14">
        <v>0</v>
      </c>
      <c r="E1159" s="14">
        <v>0</v>
      </c>
      <c r="F1159" s="13">
        <v>0</v>
      </c>
      <c r="G1159" s="14">
        <v>0</v>
      </c>
      <c r="H1159" s="14">
        <v>0</v>
      </c>
      <c r="I1159" s="1">
        <v>-4</v>
      </c>
      <c r="J1159" s="9">
        <v>0</v>
      </c>
    </row>
    <row r="1160" spans="1:10" s="23" customFormat="1" x14ac:dyDescent="0.45">
      <c r="A1160" s="47" t="s">
        <v>279</v>
      </c>
      <c r="B1160" s="64" t="s">
        <v>1595</v>
      </c>
      <c r="C1160" s="13">
        <v>810</v>
      </c>
      <c r="D1160" s="14">
        <v>0</v>
      </c>
      <c r="E1160" s="14">
        <v>0</v>
      </c>
      <c r="F1160" s="13">
        <v>0</v>
      </c>
      <c r="G1160" s="14">
        <v>0</v>
      </c>
      <c r="H1160" s="14">
        <v>0</v>
      </c>
      <c r="I1160" s="1">
        <v>-810</v>
      </c>
      <c r="J1160" s="9">
        <v>0</v>
      </c>
    </row>
    <row r="1161" spans="1:10" s="23" customFormat="1" x14ac:dyDescent="0.45">
      <c r="A1161" s="47" t="s">
        <v>366</v>
      </c>
      <c r="B1161" s="64" t="s">
        <v>1595</v>
      </c>
      <c r="C1161" s="13">
        <v>1395</v>
      </c>
      <c r="D1161" s="14">
        <v>0</v>
      </c>
      <c r="E1161" s="14">
        <v>0</v>
      </c>
      <c r="F1161" s="13">
        <v>0</v>
      </c>
      <c r="G1161" s="14">
        <v>0</v>
      </c>
      <c r="H1161" s="14">
        <v>0</v>
      </c>
      <c r="I1161" s="1">
        <v>-1395</v>
      </c>
      <c r="J1161" s="9">
        <v>0</v>
      </c>
    </row>
    <row r="1162" spans="1:10" s="23" customFormat="1" x14ac:dyDescent="0.45">
      <c r="A1162" s="47" t="s">
        <v>115</v>
      </c>
      <c r="B1162" s="64" t="s">
        <v>1595</v>
      </c>
      <c r="C1162" s="13">
        <v>226</v>
      </c>
      <c r="D1162" s="14">
        <v>0</v>
      </c>
      <c r="E1162" s="14">
        <v>0</v>
      </c>
      <c r="F1162" s="13">
        <v>0</v>
      </c>
      <c r="G1162" s="14">
        <v>0</v>
      </c>
      <c r="H1162" s="14">
        <v>0</v>
      </c>
      <c r="I1162" s="1">
        <v>-226</v>
      </c>
      <c r="J1162" s="9">
        <v>0</v>
      </c>
    </row>
    <row r="1163" spans="1:10" s="23" customFormat="1" x14ac:dyDescent="0.45">
      <c r="A1163" s="47" t="s">
        <v>1902</v>
      </c>
      <c r="B1163" s="64" t="s">
        <v>1595</v>
      </c>
      <c r="C1163" s="13">
        <v>177</v>
      </c>
      <c r="D1163" s="14">
        <v>0</v>
      </c>
      <c r="E1163" s="14">
        <v>0</v>
      </c>
      <c r="F1163" s="13">
        <v>0</v>
      </c>
      <c r="G1163" s="14">
        <v>0</v>
      </c>
      <c r="H1163" s="14">
        <v>0</v>
      </c>
      <c r="I1163" s="1">
        <v>-177</v>
      </c>
      <c r="J1163" s="9">
        <v>0</v>
      </c>
    </row>
    <row r="1164" spans="1:10" s="23" customFormat="1" x14ac:dyDescent="0.45">
      <c r="A1164" s="47" t="s">
        <v>309</v>
      </c>
      <c r="B1164" s="64" t="s">
        <v>1595</v>
      </c>
      <c r="C1164" s="13">
        <v>810</v>
      </c>
      <c r="D1164" s="14">
        <v>0</v>
      </c>
      <c r="E1164" s="14">
        <v>0</v>
      </c>
      <c r="F1164" s="13">
        <v>0</v>
      </c>
      <c r="G1164" s="14">
        <v>0</v>
      </c>
      <c r="H1164" s="14">
        <v>0</v>
      </c>
      <c r="I1164" s="1">
        <v>-810</v>
      </c>
      <c r="J1164" s="9">
        <v>0</v>
      </c>
    </row>
    <row r="1165" spans="1:10" s="23" customFormat="1" x14ac:dyDescent="0.45">
      <c r="A1165" s="69" t="s">
        <v>1499</v>
      </c>
      <c r="B1165" s="77"/>
      <c r="C1165" s="49">
        <f>SUM($C$1152:$C$1164)</f>
        <v>865028.3</v>
      </c>
      <c r="D1165" s="50">
        <f>SUM($D$1152:$D$1164)</f>
        <v>1</v>
      </c>
      <c r="E1165" s="50">
        <f>SUM($E$1152:$E$1164)</f>
        <v>779316.36</v>
      </c>
      <c r="F1165" s="49">
        <f>SUM($F$1152:$F$1164)</f>
        <v>836964</v>
      </c>
      <c r="G1165" s="50">
        <f>SUM($G$1152:$G$1164)</f>
        <v>1</v>
      </c>
      <c r="H1165" s="50">
        <f>SUM($H$1152:$H$1164)</f>
        <v>760876.36</v>
      </c>
      <c r="I1165" s="51">
        <f>SUM($I$1152:$I$1164)</f>
        <v>-28064.3</v>
      </c>
      <c r="J1165" s="52">
        <f>SUM($J$1152:$J$1164)</f>
        <v>-18440</v>
      </c>
    </row>
    <row r="1166" spans="1:10" s="23" customFormat="1" x14ac:dyDescent="0.45">
      <c r="A1166" s="16"/>
      <c r="B1166" s="67"/>
      <c r="C1166" s="13"/>
      <c r="D1166" s="7"/>
      <c r="E1166" s="7"/>
      <c r="F1166" s="13"/>
      <c r="G1166" s="7"/>
      <c r="H1166" s="7"/>
      <c r="I1166" s="1"/>
      <c r="J1166" s="9"/>
    </row>
    <row r="1167" spans="1:10" s="23" customFormat="1" x14ac:dyDescent="0.45">
      <c r="A1167" s="45" t="s">
        <v>565</v>
      </c>
      <c r="B1167" s="63"/>
      <c r="C1167" s="4"/>
      <c r="D1167" s="2"/>
      <c r="E1167" s="2"/>
      <c r="F1167" s="4"/>
      <c r="G1167" s="2"/>
      <c r="H1167" s="2"/>
      <c r="I1167" s="6"/>
      <c r="J1167" s="3"/>
    </row>
    <row r="1168" spans="1:10" s="23" customFormat="1" x14ac:dyDescent="0.45">
      <c r="A1168" s="47" t="s">
        <v>723</v>
      </c>
      <c r="B1168" s="64" t="s">
        <v>1595</v>
      </c>
      <c r="C1168" s="13">
        <v>174122</v>
      </c>
      <c r="D1168" s="14">
        <v>1</v>
      </c>
      <c r="E1168" s="14">
        <v>158292.73000000001</v>
      </c>
      <c r="F1168" s="13">
        <v>0</v>
      </c>
      <c r="G1168" s="14">
        <v>0</v>
      </c>
      <c r="H1168" s="14">
        <v>0</v>
      </c>
      <c r="I1168" s="1">
        <v>-174122</v>
      </c>
      <c r="J1168" s="9">
        <v>-158292.73000000001</v>
      </c>
    </row>
    <row r="1169" spans="1:10" s="23" customFormat="1" x14ac:dyDescent="0.45">
      <c r="A1169" s="47" t="s">
        <v>766</v>
      </c>
      <c r="B1169" s="64" t="s">
        <v>1595</v>
      </c>
      <c r="C1169" s="13">
        <v>17.5</v>
      </c>
      <c r="D1169" s="14">
        <v>0</v>
      </c>
      <c r="E1169" s="14">
        <v>0</v>
      </c>
      <c r="F1169" s="13">
        <v>0</v>
      </c>
      <c r="G1169" s="14">
        <v>0</v>
      </c>
      <c r="H1169" s="14">
        <v>0</v>
      </c>
      <c r="I1169" s="1">
        <v>-17.5</v>
      </c>
      <c r="J1169" s="9">
        <v>0</v>
      </c>
    </row>
    <row r="1170" spans="1:10" s="23" customFormat="1" x14ac:dyDescent="0.45">
      <c r="A1170" s="47" t="s">
        <v>493</v>
      </c>
      <c r="B1170" s="64" t="s">
        <v>1595</v>
      </c>
      <c r="C1170" s="13">
        <v>14</v>
      </c>
      <c r="D1170" s="14">
        <v>0</v>
      </c>
      <c r="E1170" s="14">
        <v>0</v>
      </c>
      <c r="F1170" s="13">
        <v>0</v>
      </c>
      <c r="G1170" s="14">
        <v>0</v>
      </c>
      <c r="H1170" s="14">
        <v>0</v>
      </c>
      <c r="I1170" s="1">
        <v>-14</v>
      </c>
      <c r="J1170" s="9">
        <v>0</v>
      </c>
    </row>
    <row r="1171" spans="1:10" s="23" customFormat="1" x14ac:dyDescent="0.45">
      <c r="A1171" s="47" t="s">
        <v>232</v>
      </c>
      <c r="B1171" s="64" t="s">
        <v>1595</v>
      </c>
      <c r="C1171" s="13">
        <v>14.5</v>
      </c>
      <c r="D1171" s="14">
        <v>0</v>
      </c>
      <c r="E1171" s="14">
        <v>0</v>
      </c>
      <c r="F1171" s="13">
        <v>0</v>
      </c>
      <c r="G1171" s="14">
        <v>0</v>
      </c>
      <c r="H1171" s="14">
        <v>0</v>
      </c>
      <c r="I1171" s="1">
        <v>-14.5</v>
      </c>
      <c r="J1171" s="9">
        <v>0</v>
      </c>
    </row>
    <row r="1172" spans="1:10" s="23" customFormat="1" x14ac:dyDescent="0.45">
      <c r="A1172" s="47" t="s">
        <v>404</v>
      </c>
      <c r="B1172" s="64" t="s">
        <v>1595</v>
      </c>
      <c r="C1172" s="13">
        <v>11.7</v>
      </c>
      <c r="D1172" s="14">
        <v>0</v>
      </c>
      <c r="E1172" s="14">
        <v>0</v>
      </c>
      <c r="F1172" s="13">
        <v>0</v>
      </c>
      <c r="G1172" s="14">
        <v>0</v>
      </c>
      <c r="H1172" s="14">
        <v>0</v>
      </c>
      <c r="I1172" s="1">
        <v>-11.7</v>
      </c>
      <c r="J1172" s="9">
        <v>0</v>
      </c>
    </row>
    <row r="1173" spans="1:10" s="23" customFormat="1" x14ac:dyDescent="0.45">
      <c r="A1173" s="47" t="s">
        <v>474</v>
      </c>
      <c r="B1173" s="64" t="s">
        <v>1595</v>
      </c>
      <c r="C1173" s="13">
        <v>157.5</v>
      </c>
      <c r="D1173" s="14">
        <v>0</v>
      </c>
      <c r="E1173" s="14">
        <v>0</v>
      </c>
      <c r="F1173" s="13">
        <v>0</v>
      </c>
      <c r="G1173" s="14">
        <v>0</v>
      </c>
      <c r="H1173" s="14">
        <v>0</v>
      </c>
      <c r="I1173" s="1">
        <v>-157.5</v>
      </c>
      <c r="J1173" s="9">
        <v>0</v>
      </c>
    </row>
    <row r="1174" spans="1:10" s="23" customFormat="1" x14ac:dyDescent="0.45">
      <c r="A1174" s="47" t="s">
        <v>263</v>
      </c>
      <c r="B1174" s="64" t="s">
        <v>1595</v>
      </c>
      <c r="C1174" s="13">
        <v>126</v>
      </c>
      <c r="D1174" s="14">
        <v>0</v>
      </c>
      <c r="E1174" s="14">
        <v>0</v>
      </c>
      <c r="F1174" s="13">
        <v>0</v>
      </c>
      <c r="G1174" s="14">
        <v>0</v>
      </c>
      <c r="H1174" s="14">
        <v>0</v>
      </c>
      <c r="I1174" s="1">
        <v>-126</v>
      </c>
      <c r="J1174" s="9">
        <v>0</v>
      </c>
    </row>
    <row r="1175" spans="1:10" s="23" customFormat="1" x14ac:dyDescent="0.45">
      <c r="A1175" s="47" t="s">
        <v>130</v>
      </c>
      <c r="B1175" s="64" t="s">
        <v>1595</v>
      </c>
      <c r="C1175" s="13">
        <v>60</v>
      </c>
      <c r="D1175" s="14">
        <v>0</v>
      </c>
      <c r="E1175" s="14">
        <v>0</v>
      </c>
      <c r="F1175" s="13">
        <v>0</v>
      </c>
      <c r="G1175" s="14">
        <v>0</v>
      </c>
      <c r="H1175" s="14">
        <v>0</v>
      </c>
      <c r="I1175" s="1">
        <v>-60</v>
      </c>
      <c r="J1175" s="9">
        <v>0</v>
      </c>
    </row>
    <row r="1176" spans="1:10" s="23" customFormat="1" x14ac:dyDescent="0.45">
      <c r="A1176" s="47" t="s">
        <v>1162</v>
      </c>
      <c r="B1176" s="64" t="s">
        <v>1595</v>
      </c>
      <c r="C1176" s="13">
        <v>183</v>
      </c>
      <c r="D1176" s="14">
        <v>0</v>
      </c>
      <c r="E1176" s="14">
        <v>0</v>
      </c>
      <c r="F1176" s="13">
        <v>0</v>
      </c>
      <c r="G1176" s="14">
        <v>0</v>
      </c>
      <c r="H1176" s="14">
        <v>0</v>
      </c>
      <c r="I1176" s="1">
        <v>-183</v>
      </c>
      <c r="J1176" s="9">
        <v>0</v>
      </c>
    </row>
    <row r="1177" spans="1:10" s="23" customFormat="1" x14ac:dyDescent="0.45">
      <c r="A1177" s="47" t="s">
        <v>314</v>
      </c>
      <c r="B1177" s="64" t="s">
        <v>1595</v>
      </c>
      <c r="C1177" s="13">
        <v>130.5</v>
      </c>
      <c r="D1177" s="14">
        <v>0</v>
      </c>
      <c r="E1177" s="14">
        <v>0</v>
      </c>
      <c r="F1177" s="13">
        <v>0</v>
      </c>
      <c r="G1177" s="14">
        <v>0</v>
      </c>
      <c r="H1177" s="14">
        <v>0</v>
      </c>
      <c r="I1177" s="1">
        <v>-130.5</v>
      </c>
      <c r="J1177" s="9">
        <v>0</v>
      </c>
    </row>
    <row r="1178" spans="1:10" s="23" customFormat="1" x14ac:dyDescent="0.45">
      <c r="A1178" s="47" t="s">
        <v>2117</v>
      </c>
      <c r="B1178" s="64" t="s">
        <v>1595</v>
      </c>
      <c r="C1178" s="13">
        <v>105</v>
      </c>
      <c r="D1178" s="14">
        <v>0</v>
      </c>
      <c r="E1178" s="14">
        <v>0</v>
      </c>
      <c r="F1178" s="13">
        <v>0</v>
      </c>
      <c r="G1178" s="14">
        <v>0</v>
      </c>
      <c r="H1178" s="14">
        <v>0</v>
      </c>
      <c r="I1178" s="1">
        <v>-105</v>
      </c>
      <c r="J1178" s="9">
        <v>0</v>
      </c>
    </row>
    <row r="1179" spans="1:10" s="23" customFormat="1" x14ac:dyDescent="0.45">
      <c r="A1179" s="47" t="s">
        <v>1716</v>
      </c>
      <c r="B1179" s="64" t="s">
        <v>1595</v>
      </c>
      <c r="C1179" s="13">
        <v>132</v>
      </c>
      <c r="D1179" s="14">
        <v>0</v>
      </c>
      <c r="E1179" s="14">
        <v>0</v>
      </c>
      <c r="F1179" s="13">
        <v>0</v>
      </c>
      <c r="G1179" s="14">
        <v>0</v>
      </c>
      <c r="H1179" s="14">
        <v>0</v>
      </c>
      <c r="I1179" s="1">
        <v>-132</v>
      </c>
      <c r="J1179" s="9">
        <v>0</v>
      </c>
    </row>
    <row r="1180" spans="1:10" s="23" customFormat="1" x14ac:dyDescent="0.45">
      <c r="A1180" s="47" t="s">
        <v>1861</v>
      </c>
      <c r="B1180" s="64" t="s">
        <v>1595</v>
      </c>
      <c r="C1180" s="13">
        <v>250</v>
      </c>
      <c r="D1180" s="14">
        <v>0</v>
      </c>
      <c r="E1180" s="14">
        <v>0</v>
      </c>
      <c r="F1180" s="13">
        <v>0</v>
      </c>
      <c r="G1180" s="14">
        <v>0</v>
      </c>
      <c r="H1180" s="14">
        <v>0</v>
      </c>
      <c r="I1180" s="1">
        <v>-250</v>
      </c>
      <c r="J1180" s="9">
        <v>0</v>
      </c>
    </row>
    <row r="1181" spans="1:10" s="23" customFormat="1" x14ac:dyDescent="0.45">
      <c r="A1181" s="47" t="s">
        <v>1495</v>
      </c>
      <c r="B1181" s="64" t="s">
        <v>1595</v>
      </c>
      <c r="C1181" s="13">
        <v>14.5</v>
      </c>
      <c r="D1181" s="14">
        <v>0</v>
      </c>
      <c r="E1181" s="14">
        <v>0</v>
      </c>
      <c r="F1181" s="13">
        <v>0</v>
      </c>
      <c r="G1181" s="14">
        <v>0</v>
      </c>
      <c r="H1181" s="14">
        <v>0</v>
      </c>
      <c r="I1181" s="1">
        <v>-14.5</v>
      </c>
      <c r="J1181" s="9">
        <v>0</v>
      </c>
    </row>
    <row r="1182" spans="1:10" s="23" customFormat="1" x14ac:dyDescent="0.45">
      <c r="A1182" s="47" t="s">
        <v>1291</v>
      </c>
      <c r="B1182" s="64" t="s">
        <v>1595</v>
      </c>
      <c r="C1182" s="13">
        <v>11.7</v>
      </c>
      <c r="D1182" s="14">
        <v>0</v>
      </c>
      <c r="E1182" s="14">
        <v>0</v>
      </c>
      <c r="F1182" s="13">
        <v>0</v>
      </c>
      <c r="G1182" s="14">
        <v>0</v>
      </c>
      <c r="H1182" s="14">
        <v>0</v>
      </c>
      <c r="I1182" s="1">
        <v>-11.7</v>
      </c>
      <c r="J1182" s="9">
        <v>0</v>
      </c>
    </row>
    <row r="1183" spans="1:10" s="23" customFormat="1" x14ac:dyDescent="0.45">
      <c r="A1183" s="47" t="s">
        <v>731</v>
      </c>
      <c r="B1183" s="64" t="s">
        <v>1595</v>
      </c>
      <c r="C1183" s="13">
        <v>20</v>
      </c>
      <c r="D1183" s="14">
        <v>0</v>
      </c>
      <c r="E1183" s="14">
        <v>0</v>
      </c>
      <c r="F1183" s="13">
        <v>0</v>
      </c>
      <c r="G1183" s="14">
        <v>0</v>
      </c>
      <c r="H1183" s="14">
        <v>0</v>
      </c>
      <c r="I1183" s="1">
        <v>-20</v>
      </c>
      <c r="J1183" s="9">
        <v>0</v>
      </c>
    </row>
    <row r="1184" spans="1:10" s="23" customFormat="1" x14ac:dyDescent="0.45">
      <c r="A1184" s="47" t="s">
        <v>1829</v>
      </c>
      <c r="B1184" s="64" t="s">
        <v>1595</v>
      </c>
      <c r="C1184" s="13">
        <v>40</v>
      </c>
      <c r="D1184" s="14">
        <v>0</v>
      </c>
      <c r="E1184" s="14">
        <v>0</v>
      </c>
      <c r="F1184" s="13">
        <v>0</v>
      </c>
      <c r="G1184" s="14">
        <v>0</v>
      </c>
      <c r="H1184" s="14">
        <v>0</v>
      </c>
      <c r="I1184" s="1">
        <v>-40</v>
      </c>
      <c r="J1184" s="9">
        <v>0</v>
      </c>
    </row>
    <row r="1185" spans="1:10" s="23" customFormat="1" x14ac:dyDescent="0.45">
      <c r="A1185" s="69" t="s">
        <v>145</v>
      </c>
      <c r="B1185" s="77"/>
      <c r="C1185" s="78">
        <f>SUM($C$1168:$C$1184)</f>
        <v>175409.90000000002</v>
      </c>
      <c r="D1185" s="79">
        <f>SUM($D$1168:$D$1184)</f>
        <v>1</v>
      </c>
      <c r="E1185" s="79">
        <f>SUM($E$1168:$E$1184)</f>
        <v>158292.73000000001</v>
      </c>
      <c r="F1185" s="78">
        <f>SUM($F$1168:$F$1184)</f>
        <v>0</v>
      </c>
      <c r="G1185" s="79">
        <f>SUM($G$1168:$G$1184)</f>
        <v>0</v>
      </c>
      <c r="H1185" s="79">
        <f>SUM($H$1168:$H$1184)</f>
        <v>0</v>
      </c>
      <c r="I1185" s="80">
        <f>SUM($I$1168:$I$1184)</f>
        <v>-175409.90000000002</v>
      </c>
      <c r="J1185" s="81">
        <f>SUM($J$1168:$J$1184)</f>
        <v>-158292.73000000001</v>
      </c>
    </row>
    <row r="1186" spans="1:10" s="23" customFormat="1" x14ac:dyDescent="0.45">
      <c r="A1186" s="16"/>
      <c r="B1186" s="67"/>
      <c r="C1186" s="13"/>
      <c r="D1186" s="7"/>
      <c r="E1186" s="7"/>
      <c r="F1186" s="13"/>
      <c r="G1186" s="7"/>
      <c r="H1186" s="7"/>
      <c r="I1186" s="1"/>
      <c r="J1186" s="9"/>
    </row>
    <row r="1187" spans="1:10" s="23" customFormat="1" x14ac:dyDescent="0.45">
      <c r="A1187" s="45" t="s">
        <v>764</v>
      </c>
      <c r="B1187" s="63"/>
      <c r="C1187" s="4"/>
      <c r="D1187" s="2"/>
      <c r="E1187" s="2"/>
      <c r="F1187" s="4"/>
      <c r="G1187" s="2"/>
      <c r="H1187" s="2"/>
      <c r="I1187" s="6"/>
      <c r="J1187" s="3"/>
    </row>
    <row r="1188" spans="1:10" s="23" customFormat="1" x14ac:dyDescent="0.45">
      <c r="A1188" s="47" t="s">
        <v>866</v>
      </c>
      <c r="B1188" s="64" t="s">
        <v>1595</v>
      </c>
      <c r="C1188" s="13">
        <v>1284980</v>
      </c>
      <c r="D1188" s="14">
        <v>1</v>
      </c>
      <c r="E1188" s="14">
        <v>1168163.6399999999</v>
      </c>
      <c r="F1188" s="13">
        <v>1249512</v>
      </c>
      <c r="G1188" s="14">
        <v>1</v>
      </c>
      <c r="H1188" s="14">
        <v>1135920</v>
      </c>
      <c r="I1188" s="1">
        <v>-35468</v>
      </c>
      <c r="J1188" s="9">
        <v>-32243.64</v>
      </c>
    </row>
    <row r="1189" spans="1:10" s="23" customFormat="1" x14ac:dyDescent="0.45">
      <c r="A1189" s="47" t="s">
        <v>1397</v>
      </c>
      <c r="B1189" s="64" t="s">
        <v>1595</v>
      </c>
      <c r="C1189" s="13">
        <v>14.3</v>
      </c>
      <c r="D1189" s="14">
        <v>0</v>
      </c>
      <c r="E1189" s="14">
        <v>0</v>
      </c>
      <c r="F1189" s="13">
        <v>0</v>
      </c>
      <c r="G1189" s="14">
        <v>0</v>
      </c>
      <c r="H1189" s="14">
        <v>0</v>
      </c>
      <c r="I1189" s="1">
        <v>-14.3</v>
      </c>
      <c r="J1189" s="9">
        <v>0</v>
      </c>
    </row>
    <row r="1190" spans="1:10" s="23" customFormat="1" x14ac:dyDescent="0.45">
      <c r="A1190" s="47" t="s">
        <v>1486</v>
      </c>
      <c r="B1190" s="64" t="s">
        <v>1595</v>
      </c>
      <c r="C1190" s="13">
        <v>11.5</v>
      </c>
      <c r="D1190" s="14">
        <v>0</v>
      </c>
      <c r="E1190" s="14">
        <v>0</v>
      </c>
      <c r="F1190" s="13">
        <v>0</v>
      </c>
      <c r="G1190" s="14">
        <v>0</v>
      </c>
      <c r="H1190" s="14">
        <v>0</v>
      </c>
      <c r="I1190" s="1">
        <v>-11.5</v>
      </c>
      <c r="J1190" s="9">
        <v>0</v>
      </c>
    </row>
    <row r="1191" spans="1:10" s="23" customFormat="1" x14ac:dyDescent="0.45">
      <c r="A1191" s="47" t="s">
        <v>1227</v>
      </c>
      <c r="B1191" s="64" t="s">
        <v>1595</v>
      </c>
      <c r="C1191" s="13">
        <v>14.5</v>
      </c>
      <c r="D1191" s="14">
        <v>0</v>
      </c>
      <c r="E1191" s="14">
        <v>0</v>
      </c>
      <c r="F1191" s="13">
        <v>0</v>
      </c>
      <c r="G1191" s="14">
        <v>0</v>
      </c>
      <c r="H1191" s="14">
        <v>0</v>
      </c>
      <c r="I1191" s="1">
        <v>-14.5</v>
      </c>
      <c r="J1191" s="9">
        <v>0</v>
      </c>
    </row>
    <row r="1192" spans="1:10" s="23" customFormat="1" x14ac:dyDescent="0.45">
      <c r="A1192" s="47" t="s">
        <v>502</v>
      </c>
      <c r="B1192" s="64" t="s">
        <v>1595</v>
      </c>
      <c r="C1192" s="13">
        <v>11.7</v>
      </c>
      <c r="D1192" s="14">
        <v>0</v>
      </c>
      <c r="E1192" s="14">
        <v>0</v>
      </c>
      <c r="F1192" s="13">
        <v>0</v>
      </c>
      <c r="G1192" s="14">
        <v>0</v>
      </c>
      <c r="H1192" s="14">
        <v>0</v>
      </c>
      <c r="I1192" s="1">
        <v>-11.7</v>
      </c>
      <c r="J1192" s="9">
        <v>0</v>
      </c>
    </row>
    <row r="1193" spans="1:10" s="23" customFormat="1" x14ac:dyDescent="0.45">
      <c r="A1193" s="47" t="s">
        <v>1954</v>
      </c>
      <c r="B1193" s="64" t="s">
        <v>1595</v>
      </c>
      <c r="C1193" s="13">
        <v>130.5</v>
      </c>
      <c r="D1193" s="14">
        <v>0</v>
      </c>
      <c r="E1193" s="14">
        <v>0</v>
      </c>
      <c r="F1193" s="13">
        <v>0</v>
      </c>
      <c r="G1193" s="14">
        <v>0</v>
      </c>
      <c r="H1193" s="14">
        <v>0</v>
      </c>
      <c r="I1193" s="1">
        <v>-130.5</v>
      </c>
      <c r="J1193" s="9">
        <v>0</v>
      </c>
    </row>
    <row r="1194" spans="1:10" s="23" customFormat="1" x14ac:dyDescent="0.45">
      <c r="A1194" s="47" t="s">
        <v>1690</v>
      </c>
      <c r="B1194" s="64" t="s">
        <v>1595</v>
      </c>
      <c r="C1194" s="13">
        <v>105</v>
      </c>
      <c r="D1194" s="14">
        <v>0</v>
      </c>
      <c r="E1194" s="14">
        <v>0</v>
      </c>
      <c r="F1194" s="13">
        <v>0</v>
      </c>
      <c r="G1194" s="14">
        <v>0</v>
      </c>
      <c r="H1194" s="14">
        <v>0</v>
      </c>
      <c r="I1194" s="1">
        <v>-105</v>
      </c>
      <c r="J1194" s="9">
        <v>0</v>
      </c>
    </row>
    <row r="1195" spans="1:10" s="23" customFormat="1" x14ac:dyDescent="0.45">
      <c r="A1195" s="47" t="s">
        <v>505</v>
      </c>
      <c r="B1195" s="64" t="s">
        <v>1595</v>
      </c>
      <c r="C1195" s="13">
        <v>8</v>
      </c>
      <c r="D1195" s="14">
        <v>0</v>
      </c>
      <c r="E1195" s="14">
        <v>0</v>
      </c>
      <c r="F1195" s="13">
        <v>0</v>
      </c>
      <c r="G1195" s="14">
        <v>0</v>
      </c>
      <c r="H1195" s="14">
        <v>0</v>
      </c>
      <c r="I1195" s="1">
        <v>-8</v>
      </c>
      <c r="J1195" s="9">
        <v>0</v>
      </c>
    </row>
    <row r="1196" spans="1:10" s="23" customFormat="1" x14ac:dyDescent="0.45">
      <c r="A1196" s="47" t="s">
        <v>407</v>
      </c>
      <c r="B1196" s="64" t="s">
        <v>1595</v>
      </c>
      <c r="C1196" s="13">
        <v>6</v>
      </c>
      <c r="D1196" s="14">
        <v>0</v>
      </c>
      <c r="E1196" s="14">
        <v>0</v>
      </c>
      <c r="F1196" s="13">
        <v>0</v>
      </c>
      <c r="G1196" s="14">
        <v>0</v>
      </c>
      <c r="H1196" s="14">
        <v>0</v>
      </c>
      <c r="I1196" s="1">
        <v>-6</v>
      </c>
      <c r="J1196" s="9">
        <v>0</v>
      </c>
    </row>
    <row r="1197" spans="1:10" s="23" customFormat="1" x14ac:dyDescent="0.45">
      <c r="A1197" s="47" t="s">
        <v>1551</v>
      </c>
      <c r="B1197" s="64" t="s">
        <v>1595</v>
      </c>
      <c r="C1197" s="13">
        <v>4.0999999999999996</v>
      </c>
      <c r="D1197" s="14">
        <v>0</v>
      </c>
      <c r="E1197" s="14">
        <v>0</v>
      </c>
      <c r="F1197" s="13">
        <v>0</v>
      </c>
      <c r="G1197" s="14">
        <v>0</v>
      </c>
      <c r="H1197" s="14">
        <v>0</v>
      </c>
      <c r="I1197" s="1">
        <v>-4.0999999999999996</v>
      </c>
      <c r="J1197" s="9">
        <v>0</v>
      </c>
    </row>
    <row r="1198" spans="1:10" s="23" customFormat="1" x14ac:dyDescent="0.45">
      <c r="A1198" s="47" t="s">
        <v>2105</v>
      </c>
      <c r="B1198" s="64" t="s">
        <v>1595</v>
      </c>
      <c r="C1198" s="13">
        <v>160</v>
      </c>
      <c r="D1198" s="14">
        <v>0</v>
      </c>
      <c r="E1198" s="14">
        <v>0</v>
      </c>
      <c r="F1198" s="13">
        <v>0</v>
      </c>
      <c r="G1198" s="14">
        <v>0</v>
      </c>
      <c r="H1198" s="14">
        <v>0</v>
      </c>
      <c r="I1198" s="1">
        <v>-160</v>
      </c>
      <c r="J1198" s="9">
        <v>0</v>
      </c>
    </row>
    <row r="1199" spans="1:10" s="23" customFormat="1" x14ac:dyDescent="0.45">
      <c r="A1199" s="47" t="s">
        <v>1936</v>
      </c>
      <c r="B1199" s="64" t="s">
        <v>1595</v>
      </c>
      <c r="C1199" s="13">
        <v>2</v>
      </c>
      <c r="D1199" s="14">
        <v>0</v>
      </c>
      <c r="E1199" s="14">
        <v>0</v>
      </c>
      <c r="F1199" s="13">
        <v>0</v>
      </c>
      <c r="G1199" s="14">
        <v>0</v>
      </c>
      <c r="H1199" s="14">
        <v>0</v>
      </c>
      <c r="I1199" s="1">
        <v>-2</v>
      </c>
      <c r="J1199" s="9">
        <v>0</v>
      </c>
    </row>
    <row r="1200" spans="1:10" s="23" customFormat="1" x14ac:dyDescent="0.45">
      <c r="A1200" s="47" t="s">
        <v>252</v>
      </c>
      <c r="B1200" s="64" t="s">
        <v>1595</v>
      </c>
      <c r="C1200" s="13">
        <v>3</v>
      </c>
      <c r="D1200" s="14">
        <v>0</v>
      </c>
      <c r="E1200" s="14">
        <v>0</v>
      </c>
      <c r="F1200" s="13">
        <v>0</v>
      </c>
      <c r="G1200" s="14">
        <v>0</v>
      </c>
      <c r="H1200" s="14">
        <v>0</v>
      </c>
      <c r="I1200" s="1">
        <v>-3</v>
      </c>
      <c r="J1200" s="9">
        <v>0</v>
      </c>
    </row>
    <row r="1201" spans="1:10" s="23" customFormat="1" x14ac:dyDescent="0.45">
      <c r="A1201" s="47" t="s">
        <v>54</v>
      </c>
      <c r="B1201" s="64" t="s">
        <v>1595</v>
      </c>
      <c r="C1201" s="13">
        <v>15</v>
      </c>
      <c r="D1201" s="14">
        <v>0</v>
      </c>
      <c r="E1201" s="14">
        <v>0</v>
      </c>
      <c r="F1201" s="13">
        <v>0</v>
      </c>
      <c r="G1201" s="14">
        <v>0</v>
      </c>
      <c r="H1201" s="14">
        <v>0</v>
      </c>
      <c r="I1201" s="1">
        <v>-15</v>
      </c>
      <c r="J1201" s="9">
        <v>0</v>
      </c>
    </row>
    <row r="1202" spans="1:10" s="23" customFormat="1" x14ac:dyDescent="0.45">
      <c r="A1202" s="47" t="s">
        <v>1332</v>
      </c>
      <c r="B1202" s="64" t="s">
        <v>1595</v>
      </c>
      <c r="C1202" s="13">
        <v>9</v>
      </c>
      <c r="D1202" s="14">
        <v>0</v>
      </c>
      <c r="E1202" s="14">
        <v>0</v>
      </c>
      <c r="F1202" s="13">
        <v>0</v>
      </c>
      <c r="G1202" s="14">
        <v>0</v>
      </c>
      <c r="H1202" s="14">
        <v>0</v>
      </c>
      <c r="I1202" s="1">
        <v>-9</v>
      </c>
      <c r="J1202" s="9">
        <v>0</v>
      </c>
    </row>
    <row r="1203" spans="1:10" s="23" customFormat="1" x14ac:dyDescent="0.45">
      <c r="A1203" s="47" t="s">
        <v>246</v>
      </c>
      <c r="B1203" s="64" t="s">
        <v>1595</v>
      </c>
      <c r="C1203" s="13">
        <v>6.3</v>
      </c>
      <c r="D1203" s="14">
        <v>0</v>
      </c>
      <c r="E1203" s="14">
        <v>0</v>
      </c>
      <c r="F1203" s="13">
        <v>0</v>
      </c>
      <c r="G1203" s="14">
        <v>0</v>
      </c>
      <c r="H1203" s="14">
        <v>0</v>
      </c>
      <c r="I1203" s="1">
        <v>-6.3</v>
      </c>
      <c r="J1203" s="9">
        <v>0</v>
      </c>
    </row>
    <row r="1204" spans="1:10" s="23" customFormat="1" x14ac:dyDescent="0.45">
      <c r="A1204" s="47" t="s">
        <v>89</v>
      </c>
      <c r="B1204" s="64" t="s">
        <v>1595</v>
      </c>
      <c r="C1204" s="13">
        <v>5.5</v>
      </c>
      <c r="D1204" s="14">
        <v>0</v>
      </c>
      <c r="E1204" s="14">
        <v>0</v>
      </c>
      <c r="F1204" s="13">
        <v>0</v>
      </c>
      <c r="G1204" s="14">
        <v>0</v>
      </c>
      <c r="H1204" s="14">
        <v>0</v>
      </c>
      <c r="I1204" s="1">
        <v>-5.5</v>
      </c>
      <c r="J1204" s="9">
        <v>0</v>
      </c>
    </row>
    <row r="1205" spans="1:10" s="23" customFormat="1" x14ac:dyDescent="0.45">
      <c r="A1205" s="47" t="s">
        <v>1255</v>
      </c>
      <c r="B1205" s="64" t="s">
        <v>1595</v>
      </c>
      <c r="C1205" s="13">
        <v>120</v>
      </c>
      <c r="D1205" s="14">
        <v>0</v>
      </c>
      <c r="E1205" s="14">
        <v>0</v>
      </c>
      <c r="F1205" s="13">
        <v>0</v>
      </c>
      <c r="G1205" s="14">
        <v>0</v>
      </c>
      <c r="H1205" s="14">
        <v>0</v>
      </c>
      <c r="I1205" s="1">
        <v>-120</v>
      </c>
      <c r="J1205" s="9">
        <v>0</v>
      </c>
    </row>
    <row r="1206" spans="1:10" s="23" customFormat="1" x14ac:dyDescent="0.45">
      <c r="A1206" s="47" t="s">
        <v>727</v>
      </c>
      <c r="B1206" s="64" t="s">
        <v>1595</v>
      </c>
      <c r="C1206" s="13">
        <v>13.6</v>
      </c>
      <c r="D1206" s="14">
        <v>0</v>
      </c>
      <c r="E1206" s="14">
        <v>0</v>
      </c>
      <c r="F1206" s="13">
        <v>0</v>
      </c>
      <c r="G1206" s="14">
        <v>0</v>
      </c>
      <c r="H1206" s="14">
        <v>0</v>
      </c>
      <c r="I1206" s="1">
        <v>-13.6</v>
      </c>
      <c r="J1206" s="9">
        <v>0</v>
      </c>
    </row>
    <row r="1207" spans="1:10" s="23" customFormat="1" x14ac:dyDescent="0.45">
      <c r="A1207" s="47" t="s">
        <v>1567</v>
      </c>
      <c r="B1207" s="64" t="s">
        <v>1595</v>
      </c>
      <c r="C1207" s="13">
        <v>17</v>
      </c>
      <c r="D1207" s="14">
        <v>0</v>
      </c>
      <c r="E1207" s="14">
        <v>0</v>
      </c>
      <c r="F1207" s="13">
        <v>0</v>
      </c>
      <c r="G1207" s="14">
        <v>0</v>
      </c>
      <c r="H1207" s="14">
        <v>0</v>
      </c>
      <c r="I1207" s="1">
        <v>-17</v>
      </c>
      <c r="J1207" s="9">
        <v>0</v>
      </c>
    </row>
    <row r="1208" spans="1:10" s="23" customFormat="1" x14ac:dyDescent="0.45">
      <c r="A1208" s="47" t="s">
        <v>1835</v>
      </c>
      <c r="B1208" s="64" t="s">
        <v>1595</v>
      </c>
      <c r="C1208" s="13">
        <v>272</v>
      </c>
      <c r="D1208" s="14">
        <v>0</v>
      </c>
      <c r="E1208" s="14">
        <v>0</v>
      </c>
      <c r="F1208" s="13">
        <v>0</v>
      </c>
      <c r="G1208" s="14">
        <v>0</v>
      </c>
      <c r="H1208" s="14">
        <v>0</v>
      </c>
      <c r="I1208" s="1">
        <v>-272</v>
      </c>
      <c r="J1208" s="9">
        <v>0</v>
      </c>
    </row>
    <row r="1209" spans="1:10" s="23" customFormat="1" x14ac:dyDescent="0.45">
      <c r="A1209" s="47" t="s">
        <v>2200</v>
      </c>
      <c r="B1209" s="64" t="s">
        <v>1595</v>
      </c>
      <c r="C1209" s="13">
        <v>340</v>
      </c>
      <c r="D1209" s="14">
        <v>0</v>
      </c>
      <c r="E1209" s="14">
        <v>0</v>
      </c>
      <c r="F1209" s="13">
        <v>0</v>
      </c>
      <c r="G1209" s="14">
        <v>0</v>
      </c>
      <c r="H1209" s="14">
        <v>0</v>
      </c>
      <c r="I1209" s="1">
        <v>-340</v>
      </c>
      <c r="J1209" s="9">
        <v>0</v>
      </c>
    </row>
    <row r="1210" spans="1:10" s="23" customFormat="1" x14ac:dyDescent="0.45">
      <c r="A1210" s="47" t="s">
        <v>2065</v>
      </c>
      <c r="B1210" s="64" t="s">
        <v>1595</v>
      </c>
      <c r="C1210" s="13">
        <v>106</v>
      </c>
      <c r="D1210" s="14">
        <v>0</v>
      </c>
      <c r="E1210" s="14">
        <v>0</v>
      </c>
      <c r="F1210" s="13">
        <v>0</v>
      </c>
      <c r="G1210" s="14">
        <v>0</v>
      </c>
      <c r="H1210" s="14">
        <v>0</v>
      </c>
      <c r="I1210" s="1">
        <v>-106</v>
      </c>
      <c r="J1210" s="9">
        <v>0</v>
      </c>
    </row>
    <row r="1211" spans="1:10" s="23" customFormat="1" x14ac:dyDescent="0.45">
      <c r="A1211" s="47" t="s">
        <v>739</v>
      </c>
      <c r="B1211" s="64" t="s">
        <v>1595</v>
      </c>
      <c r="C1211" s="13">
        <v>6</v>
      </c>
      <c r="D1211" s="14">
        <v>0</v>
      </c>
      <c r="E1211" s="14">
        <v>0</v>
      </c>
      <c r="F1211" s="13">
        <v>0</v>
      </c>
      <c r="G1211" s="14">
        <v>0</v>
      </c>
      <c r="H1211" s="14">
        <v>0</v>
      </c>
      <c r="I1211" s="1">
        <v>-6</v>
      </c>
      <c r="J1211" s="9">
        <v>0</v>
      </c>
    </row>
    <row r="1212" spans="1:10" s="23" customFormat="1" x14ac:dyDescent="0.45">
      <c r="A1212" s="47" t="s">
        <v>1950</v>
      </c>
      <c r="B1212" s="64" t="s">
        <v>1595</v>
      </c>
      <c r="C1212" s="13">
        <v>27</v>
      </c>
      <c r="D1212" s="14">
        <v>0</v>
      </c>
      <c r="E1212" s="14">
        <v>0</v>
      </c>
      <c r="F1212" s="13">
        <v>0</v>
      </c>
      <c r="G1212" s="14">
        <v>0</v>
      </c>
      <c r="H1212" s="14">
        <v>0</v>
      </c>
      <c r="I1212" s="1">
        <v>-27</v>
      </c>
      <c r="J1212" s="9">
        <v>0</v>
      </c>
    </row>
    <row r="1213" spans="1:10" s="23" customFormat="1" x14ac:dyDescent="0.45">
      <c r="A1213" s="47" t="s">
        <v>383</v>
      </c>
      <c r="B1213" s="64" t="s">
        <v>1595</v>
      </c>
      <c r="C1213" s="13">
        <v>110</v>
      </c>
      <c r="D1213" s="14">
        <v>0</v>
      </c>
      <c r="E1213" s="14">
        <v>0</v>
      </c>
      <c r="F1213" s="13">
        <v>0</v>
      </c>
      <c r="G1213" s="14">
        <v>0</v>
      </c>
      <c r="H1213" s="14">
        <v>0</v>
      </c>
      <c r="I1213" s="1">
        <v>-110</v>
      </c>
      <c r="J1213" s="9">
        <v>0</v>
      </c>
    </row>
    <row r="1214" spans="1:10" s="23" customFormat="1" x14ac:dyDescent="0.45">
      <c r="A1214" s="47" t="s">
        <v>1786</v>
      </c>
      <c r="B1214" s="64" t="s">
        <v>1595</v>
      </c>
      <c r="C1214" s="13">
        <v>100</v>
      </c>
      <c r="D1214" s="14">
        <v>0</v>
      </c>
      <c r="E1214" s="14">
        <v>0</v>
      </c>
      <c r="F1214" s="13">
        <v>0</v>
      </c>
      <c r="G1214" s="14">
        <v>0</v>
      </c>
      <c r="H1214" s="14">
        <v>0</v>
      </c>
      <c r="I1214" s="1">
        <v>-100</v>
      </c>
      <c r="J1214" s="9">
        <v>0</v>
      </c>
    </row>
    <row r="1215" spans="1:10" s="23" customFormat="1" x14ac:dyDescent="0.45">
      <c r="A1215" s="47" t="s">
        <v>1618</v>
      </c>
      <c r="B1215" s="64" t="s">
        <v>1595</v>
      </c>
      <c r="C1215" s="13">
        <v>6</v>
      </c>
      <c r="D1215" s="14">
        <v>0</v>
      </c>
      <c r="E1215" s="14">
        <v>0</v>
      </c>
      <c r="F1215" s="13">
        <v>0</v>
      </c>
      <c r="G1215" s="14">
        <v>0</v>
      </c>
      <c r="H1215" s="14">
        <v>0</v>
      </c>
      <c r="I1215" s="1">
        <v>-6</v>
      </c>
      <c r="J1215" s="9">
        <v>0</v>
      </c>
    </row>
    <row r="1216" spans="1:10" s="23" customFormat="1" x14ac:dyDescent="0.45">
      <c r="A1216" s="47" t="s">
        <v>1128</v>
      </c>
      <c r="B1216" s="64" t="s">
        <v>1595</v>
      </c>
      <c r="C1216" s="13">
        <v>12</v>
      </c>
      <c r="D1216" s="14">
        <v>0</v>
      </c>
      <c r="E1216" s="14">
        <v>0</v>
      </c>
      <c r="F1216" s="13">
        <v>0</v>
      </c>
      <c r="G1216" s="14">
        <v>0</v>
      </c>
      <c r="H1216" s="14">
        <v>0</v>
      </c>
      <c r="I1216" s="1">
        <v>-12</v>
      </c>
      <c r="J1216" s="9">
        <v>0</v>
      </c>
    </row>
    <row r="1217" spans="1:10" s="23" customFormat="1" x14ac:dyDescent="0.45">
      <c r="A1217" s="47" t="s">
        <v>511</v>
      </c>
      <c r="B1217" s="64" t="s">
        <v>1595</v>
      </c>
      <c r="C1217" s="13">
        <v>8</v>
      </c>
      <c r="D1217" s="14">
        <v>0</v>
      </c>
      <c r="E1217" s="14">
        <v>0</v>
      </c>
      <c r="F1217" s="13">
        <v>0</v>
      </c>
      <c r="G1217" s="14">
        <v>0</v>
      </c>
      <c r="H1217" s="14">
        <v>0</v>
      </c>
      <c r="I1217" s="1">
        <v>-8</v>
      </c>
      <c r="J1217" s="9">
        <v>0</v>
      </c>
    </row>
    <row r="1218" spans="1:10" s="23" customFormat="1" x14ac:dyDescent="0.45">
      <c r="A1218" s="85" t="s">
        <v>533</v>
      </c>
      <c r="B1218" s="65"/>
      <c r="C1218" s="49">
        <f>SUM($C$1188:$C$1217)</f>
        <v>1286624.0000000002</v>
      </c>
      <c r="D1218" s="50">
        <f>SUM($D$1188:$D$1217)</f>
        <v>1</v>
      </c>
      <c r="E1218" s="50">
        <f>SUM($E$1188:$E$1217)</f>
        <v>1168163.6399999999</v>
      </c>
      <c r="F1218" s="49">
        <f>SUM($F$1188:$F$1217)</f>
        <v>1249512</v>
      </c>
      <c r="G1218" s="50">
        <f>SUM($G$1188:$G$1217)</f>
        <v>1</v>
      </c>
      <c r="H1218" s="50">
        <f>SUM($H$1188:$H$1217)</f>
        <v>1135920</v>
      </c>
      <c r="I1218" s="51">
        <f>SUM($I$1188:$I$1217)</f>
        <v>-37112</v>
      </c>
      <c r="J1218" s="52">
        <f>SUM($J$1188:$J$1217)</f>
        <v>-32243.64</v>
      </c>
    </row>
    <row r="1219" spans="1:10" s="23" customFormat="1" x14ac:dyDescent="0.45">
      <c r="A1219" s="16"/>
      <c r="B1219" s="67"/>
      <c r="C1219" s="13"/>
      <c r="D1219" s="7"/>
      <c r="E1219" s="7"/>
      <c r="F1219" s="13"/>
      <c r="G1219" s="7"/>
      <c r="H1219" s="7"/>
      <c r="I1219" s="1"/>
      <c r="J1219" s="9"/>
    </row>
    <row r="1220" spans="1:10" s="23" customFormat="1" x14ac:dyDescent="0.45">
      <c r="A1220" s="45" t="s">
        <v>1526</v>
      </c>
      <c r="B1220" s="63"/>
      <c r="C1220" s="4"/>
      <c r="D1220" s="2"/>
      <c r="E1220" s="2"/>
      <c r="F1220" s="4"/>
      <c r="G1220" s="2"/>
      <c r="H1220" s="2"/>
      <c r="I1220" s="6"/>
      <c r="J1220" s="3"/>
    </row>
    <row r="1221" spans="1:10" s="23" customFormat="1" x14ac:dyDescent="0.45">
      <c r="A1221" s="47" t="s">
        <v>1416</v>
      </c>
      <c r="B1221" s="64" t="s">
        <v>1595</v>
      </c>
      <c r="C1221" s="13">
        <v>2421845</v>
      </c>
      <c r="D1221" s="14">
        <v>1</v>
      </c>
      <c r="E1221" s="14">
        <v>2421845</v>
      </c>
      <c r="F1221" s="13">
        <v>0</v>
      </c>
      <c r="G1221" s="14">
        <v>0</v>
      </c>
      <c r="H1221" s="14">
        <v>0</v>
      </c>
      <c r="I1221" s="1">
        <v>-2421845</v>
      </c>
      <c r="J1221" s="9">
        <v>-2421845</v>
      </c>
    </row>
    <row r="1222" spans="1:10" s="23" customFormat="1" x14ac:dyDescent="0.45">
      <c r="A1222" s="47" t="s">
        <v>875</v>
      </c>
      <c r="B1222" s="64" t="s">
        <v>1595</v>
      </c>
      <c r="C1222" s="13">
        <v>17.899999999999999</v>
      </c>
      <c r="D1222" s="14">
        <v>0</v>
      </c>
      <c r="E1222" s="14">
        <v>0</v>
      </c>
      <c r="F1222" s="13">
        <v>0</v>
      </c>
      <c r="G1222" s="14">
        <v>0</v>
      </c>
      <c r="H1222" s="14">
        <v>0</v>
      </c>
      <c r="I1222" s="1">
        <v>-17.899999999999999</v>
      </c>
      <c r="J1222" s="9">
        <v>0</v>
      </c>
    </row>
    <row r="1223" spans="1:10" s="23" customFormat="1" x14ac:dyDescent="0.45">
      <c r="A1223" s="47" t="s">
        <v>1916</v>
      </c>
      <c r="B1223" s="64" t="s">
        <v>1595</v>
      </c>
      <c r="C1223" s="13">
        <v>14.3</v>
      </c>
      <c r="D1223" s="14">
        <v>0</v>
      </c>
      <c r="E1223" s="14">
        <v>0</v>
      </c>
      <c r="F1223" s="13">
        <v>0</v>
      </c>
      <c r="G1223" s="14">
        <v>0</v>
      </c>
      <c r="H1223" s="14">
        <v>0</v>
      </c>
      <c r="I1223" s="1">
        <v>-14.3</v>
      </c>
      <c r="J1223" s="9">
        <v>0</v>
      </c>
    </row>
    <row r="1224" spans="1:10" s="23" customFormat="1" x14ac:dyDescent="0.45">
      <c r="A1224" s="47" t="s">
        <v>393</v>
      </c>
      <c r="B1224" s="64" t="s">
        <v>1595</v>
      </c>
      <c r="C1224" s="13">
        <v>31.5</v>
      </c>
      <c r="D1224" s="14">
        <v>0</v>
      </c>
      <c r="E1224" s="14">
        <v>0</v>
      </c>
      <c r="F1224" s="13">
        <v>0</v>
      </c>
      <c r="G1224" s="14">
        <v>0</v>
      </c>
      <c r="H1224" s="14">
        <v>0</v>
      </c>
      <c r="I1224" s="1">
        <v>-31.5</v>
      </c>
      <c r="J1224" s="9">
        <v>0</v>
      </c>
    </row>
    <row r="1225" spans="1:10" s="23" customFormat="1" x14ac:dyDescent="0.45">
      <c r="A1225" s="47" t="s">
        <v>96</v>
      </c>
      <c r="B1225" s="64" t="s">
        <v>1595</v>
      </c>
      <c r="C1225" s="13">
        <v>25.2</v>
      </c>
      <c r="D1225" s="14">
        <v>0</v>
      </c>
      <c r="E1225" s="14">
        <v>0</v>
      </c>
      <c r="F1225" s="13">
        <v>0</v>
      </c>
      <c r="G1225" s="14">
        <v>0</v>
      </c>
      <c r="H1225" s="14">
        <v>0</v>
      </c>
      <c r="I1225" s="1">
        <v>-25.2</v>
      </c>
      <c r="J1225" s="9">
        <v>0</v>
      </c>
    </row>
    <row r="1226" spans="1:10" s="23" customFormat="1" x14ac:dyDescent="0.45">
      <c r="A1226" s="47" t="s">
        <v>1008</v>
      </c>
      <c r="B1226" s="64" t="s">
        <v>1595</v>
      </c>
      <c r="C1226" s="13">
        <v>61</v>
      </c>
      <c r="D1226" s="14">
        <v>0</v>
      </c>
      <c r="E1226" s="14">
        <v>0</v>
      </c>
      <c r="F1226" s="13">
        <v>0</v>
      </c>
      <c r="G1226" s="14">
        <v>0</v>
      </c>
      <c r="H1226" s="14">
        <v>0</v>
      </c>
      <c r="I1226" s="1">
        <v>-61</v>
      </c>
      <c r="J1226" s="9">
        <v>0</v>
      </c>
    </row>
    <row r="1227" spans="1:10" s="23" customFormat="1" x14ac:dyDescent="0.45">
      <c r="A1227" s="47" t="s">
        <v>558</v>
      </c>
      <c r="B1227" s="64" t="s">
        <v>1595</v>
      </c>
      <c r="C1227" s="13">
        <v>31232</v>
      </c>
      <c r="D1227" s="14">
        <v>1</v>
      </c>
      <c r="E1227" s="14">
        <v>28392.73</v>
      </c>
      <c r="F1227" s="13">
        <v>26681</v>
      </c>
      <c r="G1227" s="14">
        <v>1</v>
      </c>
      <c r="H1227" s="14">
        <v>24255.45</v>
      </c>
      <c r="I1227" s="1">
        <v>-4551</v>
      </c>
      <c r="J1227" s="9">
        <v>-4137.28</v>
      </c>
    </row>
    <row r="1228" spans="1:10" s="23" customFormat="1" x14ac:dyDescent="0.45">
      <c r="A1228" s="47" t="s">
        <v>734</v>
      </c>
      <c r="B1228" s="64" t="s">
        <v>1595</v>
      </c>
      <c r="C1228" s="13">
        <v>30</v>
      </c>
      <c r="D1228" s="14">
        <v>0</v>
      </c>
      <c r="E1228" s="14">
        <v>0</v>
      </c>
      <c r="F1228" s="13">
        <v>0</v>
      </c>
      <c r="G1228" s="14">
        <v>0</v>
      </c>
      <c r="H1228" s="14">
        <v>0</v>
      </c>
      <c r="I1228" s="1">
        <v>-30</v>
      </c>
      <c r="J1228" s="9">
        <v>0</v>
      </c>
    </row>
    <row r="1229" spans="1:10" s="23" customFormat="1" x14ac:dyDescent="0.45">
      <c r="A1229" s="47" t="s">
        <v>768</v>
      </c>
      <c r="B1229" s="64" t="s">
        <v>1595</v>
      </c>
      <c r="C1229" s="13">
        <v>24</v>
      </c>
      <c r="D1229" s="14">
        <v>0</v>
      </c>
      <c r="E1229" s="14">
        <v>0</v>
      </c>
      <c r="F1229" s="13">
        <v>0</v>
      </c>
      <c r="G1229" s="14">
        <v>0</v>
      </c>
      <c r="H1229" s="14">
        <v>0</v>
      </c>
      <c r="I1229" s="1">
        <v>-24</v>
      </c>
      <c r="J1229" s="9">
        <v>0</v>
      </c>
    </row>
    <row r="1230" spans="1:10" s="23" customFormat="1" x14ac:dyDescent="0.45">
      <c r="A1230" s="47" t="s">
        <v>672</v>
      </c>
      <c r="B1230" s="64" t="s">
        <v>1595</v>
      </c>
      <c r="C1230" s="13">
        <v>54</v>
      </c>
      <c r="D1230" s="14">
        <v>0</v>
      </c>
      <c r="E1230" s="14">
        <v>0</v>
      </c>
      <c r="F1230" s="13">
        <v>0</v>
      </c>
      <c r="G1230" s="14">
        <v>0</v>
      </c>
      <c r="H1230" s="14">
        <v>0</v>
      </c>
      <c r="I1230" s="1">
        <v>-54</v>
      </c>
      <c r="J1230" s="9">
        <v>0</v>
      </c>
    </row>
    <row r="1231" spans="1:10" s="23" customFormat="1" x14ac:dyDescent="0.45">
      <c r="A1231" s="47" t="s">
        <v>34</v>
      </c>
      <c r="B1231" s="64" t="s">
        <v>1595</v>
      </c>
      <c r="C1231" s="13">
        <v>100</v>
      </c>
      <c r="D1231" s="14">
        <v>0</v>
      </c>
      <c r="E1231" s="14">
        <v>0</v>
      </c>
      <c r="F1231" s="13">
        <v>0</v>
      </c>
      <c r="G1231" s="14">
        <v>0</v>
      </c>
      <c r="H1231" s="14">
        <v>0</v>
      </c>
      <c r="I1231" s="1">
        <v>-100</v>
      </c>
      <c r="J1231" s="9">
        <v>0</v>
      </c>
    </row>
    <row r="1232" spans="1:10" s="23" customFormat="1" x14ac:dyDescent="0.45">
      <c r="A1232" s="47" t="s">
        <v>1937</v>
      </c>
      <c r="B1232" s="64" t="s">
        <v>1595</v>
      </c>
      <c r="C1232" s="13">
        <v>31.5</v>
      </c>
      <c r="D1232" s="14">
        <v>0</v>
      </c>
      <c r="E1232" s="14">
        <v>0</v>
      </c>
      <c r="F1232" s="13">
        <v>0</v>
      </c>
      <c r="G1232" s="14">
        <v>0</v>
      </c>
      <c r="H1232" s="14">
        <v>0</v>
      </c>
      <c r="I1232" s="1">
        <v>-31.5</v>
      </c>
      <c r="J1232" s="9">
        <v>0</v>
      </c>
    </row>
    <row r="1233" spans="1:10" s="23" customFormat="1" x14ac:dyDescent="0.45">
      <c r="A1233" s="47" t="s">
        <v>2042</v>
      </c>
      <c r="B1233" s="64" t="s">
        <v>1595</v>
      </c>
      <c r="C1233" s="13">
        <v>25.2</v>
      </c>
      <c r="D1233" s="14">
        <v>0</v>
      </c>
      <c r="E1233" s="14">
        <v>0</v>
      </c>
      <c r="F1233" s="13">
        <v>0</v>
      </c>
      <c r="G1233" s="14">
        <v>0</v>
      </c>
      <c r="H1233" s="14">
        <v>0</v>
      </c>
      <c r="I1233" s="1">
        <v>-25.2</v>
      </c>
      <c r="J1233" s="9">
        <v>0</v>
      </c>
    </row>
    <row r="1234" spans="1:10" s="23" customFormat="1" x14ac:dyDescent="0.45">
      <c r="A1234" s="69" t="s">
        <v>2092</v>
      </c>
      <c r="B1234" s="77"/>
      <c r="C1234" s="78">
        <f>SUM($C$1221:$C$1233)</f>
        <v>2453491.6</v>
      </c>
      <c r="D1234" s="79">
        <f>SUM($D$1221:$D$1233)</f>
        <v>2</v>
      </c>
      <c r="E1234" s="79">
        <f>SUM($E$1221:$E$1233)</f>
        <v>2450237.73</v>
      </c>
      <c r="F1234" s="78">
        <f>SUM($F$1221:$F$1233)</f>
        <v>26681</v>
      </c>
      <c r="G1234" s="79">
        <f>SUM($G$1221:$G$1233)</f>
        <v>1</v>
      </c>
      <c r="H1234" s="79">
        <f>SUM($H$1221:$H$1233)</f>
        <v>24255.45</v>
      </c>
      <c r="I1234" s="80">
        <f>SUM($I$1221:$I$1233)</f>
        <v>-2426810.6</v>
      </c>
      <c r="J1234" s="81">
        <f>SUM($J$1221:$J$1233)</f>
        <v>-2425982.2799999998</v>
      </c>
    </row>
    <row r="1235" spans="1:10" s="23" customFormat="1" x14ac:dyDescent="0.45">
      <c r="A1235" s="16"/>
      <c r="B1235" s="67"/>
      <c r="C1235" s="13"/>
      <c r="D1235" s="7"/>
      <c r="E1235" s="7"/>
      <c r="F1235" s="13"/>
      <c r="G1235" s="7"/>
      <c r="H1235" s="7"/>
      <c r="I1235" s="1"/>
      <c r="J1235" s="9"/>
    </row>
    <row r="1236" spans="1:10" s="23" customFormat="1" x14ac:dyDescent="0.45">
      <c r="A1236" s="45" t="s">
        <v>1489</v>
      </c>
      <c r="B1236" s="63"/>
      <c r="C1236" s="4"/>
      <c r="D1236" s="2"/>
      <c r="E1236" s="2"/>
      <c r="F1236" s="4"/>
      <c r="G1236" s="2"/>
      <c r="H1236" s="2"/>
      <c r="I1236" s="6"/>
      <c r="J1236" s="3"/>
    </row>
    <row r="1237" spans="1:10" s="23" customFormat="1" x14ac:dyDescent="0.45">
      <c r="A1237" s="47" t="s">
        <v>2296</v>
      </c>
      <c r="B1237" s="64" t="s">
        <v>1595</v>
      </c>
      <c r="C1237" s="13">
        <v>273772</v>
      </c>
      <c r="D1237" s="14">
        <v>1</v>
      </c>
      <c r="E1237" s="14">
        <v>248883.64</v>
      </c>
      <c r="F1237" s="13">
        <v>320599</v>
      </c>
      <c r="G1237" s="14">
        <v>1</v>
      </c>
      <c r="H1237" s="14">
        <v>291453.64</v>
      </c>
      <c r="I1237" s="1">
        <v>46827</v>
      </c>
      <c r="J1237" s="9">
        <v>42570</v>
      </c>
    </row>
    <row r="1238" spans="1:10" s="23" customFormat="1" x14ac:dyDescent="0.45">
      <c r="A1238" s="47" t="s">
        <v>4</v>
      </c>
      <c r="B1238" s="64" t="s">
        <v>1595</v>
      </c>
      <c r="C1238" s="13">
        <v>43</v>
      </c>
      <c r="D1238" s="14">
        <v>0</v>
      </c>
      <c r="E1238" s="14">
        <v>0</v>
      </c>
      <c r="F1238" s="13">
        <v>0</v>
      </c>
      <c r="G1238" s="14">
        <v>0</v>
      </c>
      <c r="H1238" s="14">
        <v>0</v>
      </c>
      <c r="I1238" s="1">
        <v>-43</v>
      </c>
      <c r="J1238" s="9">
        <v>0</v>
      </c>
    </row>
    <row r="1239" spans="1:10" s="23" customFormat="1" x14ac:dyDescent="0.45">
      <c r="A1239" s="69" t="s">
        <v>85</v>
      </c>
      <c r="B1239" s="77"/>
      <c r="C1239" s="78">
        <f>SUM($C$1237:$C$1238)</f>
        <v>273815</v>
      </c>
      <c r="D1239" s="79">
        <f>SUM($D$1237:$D$1238)</f>
        <v>1</v>
      </c>
      <c r="E1239" s="79">
        <f>SUM($E$1237:$E$1238)</f>
        <v>248883.64</v>
      </c>
      <c r="F1239" s="78">
        <f>SUM($F$1237:$F$1238)</f>
        <v>320599</v>
      </c>
      <c r="G1239" s="79">
        <f>SUM($G$1237:$G$1238)</f>
        <v>1</v>
      </c>
      <c r="H1239" s="79">
        <f>SUM($H$1237:$H$1238)</f>
        <v>291453.64</v>
      </c>
      <c r="I1239" s="80">
        <f>SUM($I$1237:$I$1238)</f>
        <v>46784</v>
      </c>
      <c r="J1239" s="81">
        <f>SUM($J$1237:$J$1238)</f>
        <v>42570</v>
      </c>
    </row>
    <row r="1240" spans="1:10" s="23" customFormat="1" x14ac:dyDescent="0.45">
      <c r="A1240" s="16"/>
      <c r="B1240" s="67"/>
      <c r="C1240" s="13"/>
      <c r="D1240" s="7"/>
      <c r="E1240" s="7"/>
      <c r="F1240" s="13"/>
      <c r="G1240" s="7"/>
      <c r="H1240" s="7"/>
      <c r="I1240" s="1"/>
      <c r="J1240" s="9"/>
    </row>
    <row r="1241" spans="1:10" s="23" customFormat="1" x14ac:dyDescent="0.45">
      <c r="A1241" s="45" t="s">
        <v>1398</v>
      </c>
      <c r="B1241" s="63"/>
      <c r="C1241" s="4"/>
      <c r="D1241" s="2"/>
      <c r="E1241" s="2"/>
      <c r="F1241" s="4"/>
      <c r="G1241" s="2"/>
      <c r="H1241" s="2"/>
      <c r="I1241" s="6"/>
      <c r="J1241" s="3"/>
    </row>
    <row r="1242" spans="1:10" s="23" customFormat="1" x14ac:dyDescent="0.45">
      <c r="A1242" s="47" t="s">
        <v>1276</v>
      </c>
      <c r="B1242" s="64" t="s">
        <v>1595</v>
      </c>
      <c r="C1242" s="13">
        <v>48037</v>
      </c>
      <c r="D1242" s="14">
        <v>1</v>
      </c>
      <c r="E1242" s="14">
        <v>48037</v>
      </c>
      <c r="F1242" s="13">
        <v>48378</v>
      </c>
      <c r="G1242" s="14">
        <v>1</v>
      </c>
      <c r="H1242" s="14">
        <v>48378</v>
      </c>
      <c r="I1242" s="1">
        <v>341</v>
      </c>
      <c r="J1242" s="9">
        <v>341</v>
      </c>
    </row>
    <row r="1243" spans="1:10" s="23" customFormat="1" x14ac:dyDescent="0.45">
      <c r="A1243" s="47" t="s">
        <v>1663</v>
      </c>
      <c r="B1243" s="64" t="s">
        <v>1595</v>
      </c>
      <c r="C1243" s="13">
        <v>6.8</v>
      </c>
      <c r="D1243" s="14">
        <v>0</v>
      </c>
      <c r="E1243" s="14">
        <v>0</v>
      </c>
      <c r="F1243" s="13">
        <v>0</v>
      </c>
      <c r="G1243" s="14">
        <v>0</v>
      </c>
      <c r="H1243" s="14">
        <v>0</v>
      </c>
      <c r="I1243" s="1">
        <v>-6.8</v>
      </c>
      <c r="J1243" s="9">
        <v>0</v>
      </c>
    </row>
    <row r="1244" spans="1:10" s="23" customFormat="1" x14ac:dyDescent="0.45">
      <c r="A1244" s="47" t="s">
        <v>941</v>
      </c>
      <c r="B1244" s="64" t="s">
        <v>1595</v>
      </c>
      <c r="C1244" s="13">
        <v>3.3</v>
      </c>
      <c r="D1244" s="14">
        <v>0</v>
      </c>
      <c r="E1244" s="14">
        <v>0</v>
      </c>
      <c r="F1244" s="13">
        <v>0</v>
      </c>
      <c r="G1244" s="14">
        <v>0</v>
      </c>
      <c r="H1244" s="14">
        <v>0</v>
      </c>
      <c r="I1244" s="1">
        <v>-3.3</v>
      </c>
      <c r="J1244" s="9">
        <v>0</v>
      </c>
    </row>
    <row r="1245" spans="1:10" s="23" customFormat="1" x14ac:dyDescent="0.45">
      <c r="A1245" s="47" t="s">
        <v>1487</v>
      </c>
      <c r="B1245" s="64" t="s">
        <v>1595</v>
      </c>
      <c r="C1245" s="13">
        <v>5.5</v>
      </c>
      <c r="D1245" s="14">
        <v>0</v>
      </c>
      <c r="E1245" s="14">
        <v>0</v>
      </c>
      <c r="F1245" s="13">
        <v>0</v>
      </c>
      <c r="G1245" s="14">
        <v>0</v>
      </c>
      <c r="H1245" s="14">
        <v>0</v>
      </c>
      <c r="I1245" s="1">
        <v>-5.5</v>
      </c>
      <c r="J1245" s="9">
        <v>0</v>
      </c>
    </row>
    <row r="1246" spans="1:10" s="23" customFormat="1" x14ac:dyDescent="0.45">
      <c r="A1246" s="47" t="s">
        <v>661</v>
      </c>
      <c r="B1246" s="64" t="s">
        <v>1595</v>
      </c>
      <c r="C1246" s="13">
        <v>65.099999999999994</v>
      </c>
      <c r="D1246" s="14">
        <v>0</v>
      </c>
      <c r="E1246" s="14">
        <v>0</v>
      </c>
      <c r="F1246" s="13">
        <v>0</v>
      </c>
      <c r="G1246" s="14">
        <v>0</v>
      </c>
      <c r="H1246" s="14">
        <v>0</v>
      </c>
      <c r="I1246" s="1">
        <v>-65.099999999999994</v>
      </c>
      <c r="J1246" s="9">
        <v>0</v>
      </c>
    </row>
    <row r="1247" spans="1:10" s="23" customFormat="1" x14ac:dyDescent="0.45">
      <c r="A1247" s="47" t="s">
        <v>1703</v>
      </c>
      <c r="B1247" s="64" t="s">
        <v>1595</v>
      </c>
      <c r="C1247" s="13">
        <v>109.2</v>
      </c>
      <c r="D1247" s="14">
        <v>0</v>
      </c>
      <c r="E1247" s="14">
        <v>0</v>
      </c>
      <c r="F1247" s="13">
        <v>0</v>
      </c>
      <c r="G1247" s="14">
        <v>0</v>
      </c>
      <c r="H1247" s="14">
        <v>0</v>
      </c>
      <c r="I1247" s="1">
        <v>-109.2</v>
      </c>
      <c r="J1247" s="9">
        <v>0</v>
      </c>
    </row>
    <row r="1248" spans="1:10" s="23" customFormat="1" x14ac:dyDescent="0.45">
      <c r="A1248" s="47" t="s">
        <v>2220</v>
      </c>
      <c r="B1248" s="64" t="s">
        <v>1595</v>
      </c>
      <c r="C1248" s="13">
        <v>30</v>
      </c>
      <c r="D1248" s="14">
        <v>0</v>
      </c>
      <c r="E1248" s="14">
        <v>0</v>
      </c>
      <c r="F1248" s="13">
        <v>0</v>
      </c>
      <c r="G1248" s="14">
        <v>0</v>
      </c>
      <c r="H1248" s="14">
        <v>0</v>
      </c>
      <c r="I1248" s="1">
        <v>-30</v>
      </c>
      <c r="J1248" s="9">
        <v>0</v>
      </c>
    </row>
    <row r="1249" spans="1:10" s="23" customFormat="1" x14ac:dyDescent="0.45">
      <c r="A1249" s="47" t="s">
        <v>479</v>
      </c>
      <c r="B1249" s="64" t="s">
        <v>1595</v>
      </c>
      <c r="C1249" s="13">
        <v>6</v>
      </c>
      <c r="D1249" s="14">
        <v>0</v>
      </c>
      <c r="E1249" s="14">
        <v>0</v>
      </c>
      <c r="F1249" s="13">
        <v>0</v>
      </c>
      <c r="G1249" s="14">
        <v>0</v>
      </c>
      <c r="H1249" s="14">
        <v>0</v>
      </c>
      <c r="I1249" s="1">
        <v>-6</v>
      </c>
      <c r="J1249" s="9">
        <v>0</v>
      </c>
    </row>
    <row r="1250" spans="1:10" s="23" customFormat="1" x14ac:dyDescent="0.45">
      <c r="A1250" s="69" t="s">
        <v>2103</v>
      </c>
      <c r="B1250" s="65"/>
      <c r="C1250" s="49">
        <f>SUM($C$1242:$C$1249)</f>
        <v>48262.9</v>
      </c>
      <c r="D1250" s="50">
        <f>SUM($D$1242:$D$1249)</f>
        <v>1</v>
      </c>
      <c r="E1250" s="50">
        <f>SUM($E$1242:$E$1249)</f>
        <v>48037</v>
      </c>
      <c r="F1250" s="49">
        <f>SUM($F$1242:$F$1249)</f>
        <v>48378</v>
      </c>
      <c r="G1250" s="50">
        <f>SUM($G$1242:$G$1249)</f>
        <v>1</v>
      </c>
      <c r="H1250" s="50">
        <f>SUM($H$1242:$H$1249)</f>
        <v>48378</v>
      </c>
      <c r="I1250" s="51">
        <f>SUM($I$1242:$I$1249)</f>
        <v>115.09999999999997</v>
      </c>
      <c r="J1250" s="52">
        <f>SUM($J$1242:$J$1249)</f>
        <v>341</v>
      </c>
    </row>
    <row r="1251" spans="1:10" s="23" customFormat="1" ht="14.65" thickBot="1" x14ac:dyDescent="0.5">
      <c r="A1251" s="53" t="s">
        <v>168</v>
      </c>
      <c r="B1251" s="66"/>
      <c r="C1251" s="55">
        <f>$C$1116+$C$1149+$C$1165+$C$1185+$C$1218+$C$1234+$C$1239+$C$1250</f>
        <v>8205656.4000000004</v>
      </c>
      <c r="D1251" s="56">
        <f>$D$1116+$D$1149+$D$1165+$D$1185+$D$1218+$D$1234+$D$1239+$D$1250</f>
        <v>9</v>
      </c>
      <c r="E1251" s="56">
        <f>$E$1116+$E$1149+$E$1165+$E$1185+$E$1218+$E$1234+$E$1239+$E$1250</f>
        <v>7665893.8299999991</v>
      </c>
      <c r="F1251" s="55">
        <f>$F$1116+$F$1149+$F$1165+$F$1185+$F$1218+$F$1234+$F$1239+$F$1250</f>
        <v>5656979</v>
      </c>
      <c r="G1251" s="56">
        <f>$G$1116+$G$1149+$G$1165+$G$1185+$G$1218+$G$1234+$G$1239+$G$1250</f>
        <v>7</v>
      </c>
      <c r="H1251" s="56">
        <f>$H$1116+$H$1149+$H$1165+$H$1185+$H$1218+$H$1234+$H$1239+$H$1250</f>
        <v>5147106.18</v>
      </c>
      <c r="I1251" s="57">
        <f>$I$1116+$I$1149+$I$1165+$I$1185+$I$1218+$I$1234+$I$1239+$I$1250</f>
        <v>-2548677.4</v>
      </c>
      <c r="J1251" s="58">
        <f>$J$1116+$J$1149+$J$1165+$J$1185+$J$1218+$J$1234+$J$1239+$J$1250</f>
        <v>-2518787.65</v>
      </c>
    </row>
    <row r="1252" spans="1:10" s="23" customFormat="1" ht="14.65" thickTop="1" x14ac:dyDescent="0.45">
      <c r="A1252" s="16"/>
      <c r="B1252" s="67"/>
      <c r="C1252" s="13"/>
      <c r="D1252" s="7"/>
      <c r="E1252" s="7"/>
      <c r="F1252" s="13"/>
      <c r="G1252" s="7"/>
      <c r="H1252" s="7"/>
      <c r="I1252" s="1"/>
      <c r="J1252" s="9"/>
    </row>
    <row r="1253" spans="1:10" s="23" customFormat="1" x14ac:dyDescent="0.45">
      <c r="A1253" s="40" t="s">
        <v>1158</v>
      </c>
      <c r="B1253" s="62"/>
      <c r="C1253" s="41"/>
      <c r="D1253" s="42"/>
      <c r="E1253" s="42"/>
      <c r="F1253" s="41"/>
      <c r="G1253" s="42"/>
      <c r="H1253" s="42"/>
      <c r="I1253" s="43"/>
      <c r="J1253" s="44"/>
    </row>
    <row r="1254" spans="1:10" s="23" customFormat="1" x14ac:dyDescent="0.45">
      <c r="A1254" s="45" t="s">
        <v>1106</v>
      </c>
      <c r="B1254" s="63"/>
      <c r="C1254" s="4"/>
      <c r="D1254" s="2"/>
      <c r="E1254" s="2"/>
      <c r="F1254" s="4"/>
      <c r="G1254" s="2"/>
      <c r="H1254" s="2"/>
      <c r="I1254" s="6"/>
      <c r="J1254" s="3"/>
    </row>
    <row r="1255" spans="1:10" s="23" customFormat="1" x14ac:dyDescent="0.45">
      <c r="A1255" s="47" t="s">
        <v>1656</v>
      </c>
      <c r="B1255" s="64" t="s">
        <v>1595</v>
      </c>
      <c r="C1255" s="13">
        <v>0</v>
      </c>
      <c r="D1255" s="14">
        <v>0</v>
      </c>
      <c r="E1255" s="14">
        <v>0</v>
      </c>
      <c r="F1255" s="13">
        <v>0</v>
      </c>
      <c r="G1255" s="14">
        <v>0</v>
      </c>
      <c r="H1255" s="14">
        <v>0</v>
      </c>
      <c r="I1255" s="1">
        <v>0</v>
      </c>
      <c r="J1255" s="9">
        <v>0</v>
      </c>
    </row>
    <row r="1256" spans="1:10" s="23" customFormat="1" x14ac:dyDescent="0.45">
      <c r="A1256" s="69" t="s">
        <v>963</v>
      </c>
      <c r="B1256" s="65"/>
      <c r="C1256" s="49">
        <f>SUM($C$1255:$C$1255)</f>
        <v>0</v>
      </c>
      <c r="D1256" s="50">
        <f>SUM($D$1255:$D$1255)</f>
        <v>0</v>
      </c>
      <c r="E1256" s="50">
        <f>SUM($E$1255:$E$1255)</f>
        <v>0</v>
      </c>
      <c r="F1256" s="49">
        <f>SUM($F$1255:$F$1255)</f>
        <v>0</v>
      </c>
      <c r="G1256" s="50">
        <f>SUM($G$1255:$G$1255)</f>
        <v>0</v>
      </c>
      <c r="H1256" s="50">
        <f>SUM($H$1255:$H$1255)</f>
        <v>0</v>
      </c>
      <c r="I1256" s="51">
        <f>SUM($I$1255:$I$1255)</f>
        <v>0</v>
      </c>
      <c r="J1256" s="52">
        <f>SUM($J$1255:$J$1255)</f>
        <v>0</v>
      </c>
    </row>
    <row r="1257" spans="1:10" s="23" customFormat="1" x14ac:dyDescent="0.45">
      <c r="A1257" s="16"/>
      <c r="B1257" s="67"/>
      <c r="C1257" s="13"/>
      <c r="D1257" s="7"/>
      <c r="E1257" s="7"/>
      <c r="F1257" s="13"/>
      <c r="G1257" s="7"/>
      <c r="H1257" s="7"/>
      <c r="I1257" s="1"/>
      <c r="J1257" s="9"/>
    </row>
    <row r="1258" spans="1:10" s="23" customFormat="1" x14ac:dyDescent="0.45">
      <c r="A1258" s="45" t="s">
        <v>540</v>
      </c>
      <c r="B1258" s="63"/>
      <c r="C1258" s="4"/>
      <c r="D1258" s="2"/>
      <c r="E1258" s="2"/>
      <c r="F1258" s="4"/>
      <c r="G1258" s="2"/>
      <c r="H1258" s="2"/>
      <c r="I1258" s="6"/>
      <c r="J1258" s="3"/>
    </row>
    <row r="1259" spans="1:10" s="23" customFormat="1" x14ac:dyDescent="0.45">
      <c r="A1259" s="47" t="s">
        <v>1215</v>
      </c>
      <c r="B1259" s="64" t="s">
        <v>1595</v>
      </c>
      <c r="C1259" s="13">
        <v>792000</v>
      </c>
      <c r="D1259" s="14">
        <v>1</v>
      </c>
      <c r="E1259" s="14">
        <v>720000</v>
      </c>
      <c r="F1259" s="13">
        <v>814000</v>
      </c>
      <c r="G1259" s="14">
        <v>1</v>
      </c>
      <c r="H1259" s="14">
        <v>740000</v>
      </c>
      <c r="I1259" s="1">
        <v>22000</v>
      </c>
      <c r="J1259" s="9">
        <v>20000</v>
      </c>
    </row>
    <row r="1260" spans="1:10" s="23" customFormat="1" x14ac:dyDescent="0.45">
      <c r="A1260" s="47" t="s">
        <v>834</v>
      </c>
      <c r="B1260" s="64" t="s">
        <v>1595</v>
      </c>
      <c r="C1260" s="13">
        <v>1080</v>
      </c>
      <c r="D1260" s="14">
        <v>0</v>
      </c>
      <c r="E1260" s="14">
        <v>0</v>
      </c>
      <c r="F1260" s="13">
        <v>0</v>
      </c>
      <c r="G1260" s="14">
        <v>0</v>
      </c>
      <c r="H1260" s="14">
        <v>0</v>
      </c>
      <c r="I1260" s="1">
        <v>-1080</v>
      </c>
      <c r="J1260" s="9">
        <v>0</v>
      </c>
    </row>
    <row r="1261" spans="1:10" s="23" customFormat="1" x14ac:dyDescent="0.45">
      <c r="A1261" s="47" t="s">
        <v>546</v>
      </c>
      <c r="B1261" s="64" t="s">
        <v>1595</v>
      </c>
      <c r="C1261" s="13">
        <v>49</v>
      </c>
      <c r="D1261" s="14">
        <v>0</v>
      </c>
      <c r="E1261" s="14">
        <v>0</v>
      </c>
      <c r="F1261" s="13">
        <v>0</v>
      </c>
      <c r="G1261" s="14">
        <v>0</v>
      </c>
      <c r="H1261" s="14">
        <v>0</v>
      </c>
      <c r="I1261" s="1">
        <v>-49</v>
      </c>
      <c r="J1261" s="9">
        <v>0</v>
      </c>
    </row>
    <row r="1262" spans="1:10" s="23" customFormat="1" x14ac:dyDescent="0.45">
      <c r="A1262" s="47" t="s">
        <v>243</v>
      </c>
      <c r="B1262" s="64" t="s">
        <v>1595</v>
      </c>
      <c r="C1262" s="13">
        <v>90</v>
      </c>
      <c r="D1262" s="14">
        <v>0</v>
      </c>
      <c r="E1262" s="14">
        <v>0</v>
      </c>
      <c r="F1262" s="13">
        <v>0</v>
      </c>
      <c r="G1262" s="14">
        <v>0</v>
      </c>
      <c r="H1262" s="14">
        <v>0</v>
      </c>
      <c r="I1262" s="1">
        <v>-90</v>
      </c>
      <c r="J1262" s="9">
        <v>0</v>
      </c>
    </row>
    <row r="1263" spans="1:10" s="23" customFormat="1" x14ac:dyDescent="0.45">
      <c r="A1263" s="47" t="s">
        <v>208</v>
      </c>
      <c r="B1263" s="64" t="s">
        <v>1595</v>
      </c>
      <c r="C1263" s="13">
        <v>1860</v>
      </c>
      <c r="D1263" s="14">
        <v>0</v>
      </c>
      <c r="E1263" s="14">
        <v>0</v>
      </c>
      <c r="F1263" s="13">
        <v>0</v>
      </c>
      <c r="G1263" s="14">
        <v>0</v>
      </c>
      <c r="H1263" s="14">
        <v>0</v>
      </c>
      <c r="I1263" s="1">
        <v>-1860</v>
      </c>
      <c r="J1263" s="9">
        <v>0</v>
      </c>
    </row>
    <row r="1264" spans="1:10" s="23" customFormat="1" x14ac:dyDescent="0.45">
      <c r="A1264" s="47" t="s">
        <v>1482</v>
      </c>
      <c r="B1264" s="64" t="s">
        <v>1595</v>
      </c>
      <c r="C1264" s="13">
        <v>49</v>
      </c>
      <c r="D1264" s="14">
        <v>0</v>
      </c>
      <c r="E1264" s="14">
        <v>0</v>
      </c>
      <c r="F1264" s="13">
        <v>0</v>
      </c>
      <c r="G1264" s="14">
        <v>0</v>
      </c>
      <c r="H1264" s="14">
        <v>0</v>
      </c>
      <c r="I1264" s="1">
        <v>-49</v>
      </c>
      <c r="J1264" s="9">
        <v>0</v>
      </c>
    </row>
    <row r="1265" spans="1:10" s="23" customFormat="1" x14ac:dyDescent="0.45">
      <c r="A1265" s="47" t="s">
        <v>644</v>
      </c>
      <c r="B1265" s="64" t="s">
        <v>1595</v>
      </c>
      <c r="C1265" s="13">
        <v>155</v>
      </c>
      <c r="D1265" s="14">
        <v>0</v>
      </c>
      <c r="E1265" s="14">
        <v>0</v>
      </c>
      <c r="F1265" s="13">
        <v>0</v>
      </c>
      <c r="G1265" s="14">
        <v>0</v>
      </c>
      <c r="H1265" s="14">
        <v>0</v>
      </c>
      <c r="I1265" s="1">
        <v>-155</v>
      </c>
      <c r="J1265" s="9">
        <v>0</v>
      </c>
    </row>
    <row r="1266" spans="1:10" s="23" customFormat="1" x14ac:dyDescent="0.45">
      <c r="A1266" s="47" t="s">
        <v>1041</v>
      </c>
      <c r="B1266" s="64" t="s">
        <v>1595</v>
      </c>
      <c r="C1266" s="13">
        <v>810</v>
      </c>
      <c r="D1266" s="14">
        <v>0</v>
      </c>
      <c r="E1266" s="14">
        <v>0</v>
      </c>
      <c r="F1266" s="13">
        <v>0</v>
      </c>
      <c r="G1266" s="14">
        <v>0</v>
      </c>
      <c r="H1266" s="14">
        <v>0</v>
      </c>
      <c r="I1266" s="1">
        <v>-810</v>
      </c>
      <c r="J1266" s="9">
        <v>0</v>
      </c>
    </row>
    <row r="1267" spans="1:10" s="23" customFormat="1" x14ac:dyDescent="0.45">
      <c r="A1267" s="47" t="s">
        <v>176</v>
      </c>
      <c r="B1267" s="64" t="s">
        <v>1595</v>
      </c>
      <c r="C1267" s="13">
        <v>49</v>
      </c>
      <c r="D1267" s="14">
        <v>0</v>
      </c>
      <c r="E1267" s="14">
        <v>0</v>
      </c>
      <c r="F1267" s="13">
        <v>0</v>
      </c>
      <c r="G1267" s="14">
        <v>0</v>
      </c>
      <c r="H1267" s="14">
        <v>0</v>
      </c>
      <c r="I1267" s="1">
        <v>-49</v>
      </c>
      <c r="J1267" s="9">
        <v>0</v>
      </c>
    </row>
    <row r="1268" spans="1:10" s="23" customFormat="1" x14ac:dyDescent="0.45">
      <c r="A1268" s="47" t="s">
        <v>1278</v>
      </c>
      <c r="B1268" s="64" t="s">
        <v>1595</v>
      </c>
      <c r="C1268" s="13">
        <v>67.5</v>
      </c>
      <c r="D1268" s="14">
        <v>0</v>
      </c>
      <c r="E1268" s="14">
        <v>0</v>
      </c>
      <c r="F1268" s="13">
        <v>0</v>
      </c>
      <c r="G1268" s="14">
        <v>0</v>
      </c>
      <c r="H1268" s="14">
        <v>0</v>
      </c>
      <c r="I1268" s="1">
        <v>-67.5</v>
      </c>
      <c r="J1268" s="9">
        <v>0</v>
      </c>
    </row>
    <row r="1269" spans="1:10" s="23" customFormat="1" x14ac:dyDescent="0.45">
      <c r="A1269" s="47" t="s">
        <v>908</v>
      </c>
      <c r="B1269" s="64" t="s">
        <v>1595</v>
      </c>
      <c r="C1269" s="13">
        <v>18.7</v>
      </c>
      <c r="D1269" s="14">
        <v>0</v>
      </c>
      <c r="E1269" s="14">
        <v>0</v>
      </c>
      <c r="F1269" s="13">
        <v>0</v>
      </c>
      <c r="G1269" s="14">
        <v>0</v>
      </c>
      <c r="H1269" s="14">
        <v>0</v>
      </c>
      <c r="I1269" s="1">
        <v>-18.7</v>
      </c>
      <c r="J1269" s="9">
        <v>0</v>
      </c>
    </row>
    <row r="1270" spans="1:10" s="23" customFormat="1" x14ac:dyDescent="0.45">
      <c r="A1270" s="47" t="s">
        <v>2241</v>
      </c>
      <c r="B1270" s="64" t="s">
        <v>1595</v>
      </c>
      <c r="C1270" s="13">
        <v>972</v>
      </c>
      <c r="D1270" s="14">
        <v>0</v>
      </c>
      <c r="E1270" s="14">
        <v>0</v>
      </c>
      <c r="F1270" s="13">
        <v>0</v>
      </c>
      <c r="G1270" s="14">
        <v>0</v>
      </c>
      <c r="H1270" s="14">
        <v>0</v>
      </c>
      <c r="I1270" s="1">
        <v>-972</v>
      </c>
      <c r="J1270" s="9">
        <v>0</v>
      </c>
    </row>
    <row r="1271" spans="1:10" s="23" customFormat="1" x14ac:dyDescent="0.45">
      <c r="A1271" s="47" t="s">
        <v>1069</v>
      </c>
      <c r="B1271" s="64" t="s">
        <v>1595</v>
      </c>
      <c r="C1271" s="13">
        <v>81</v>
      </c>
      <c r="D1271" s="14">
        <v>0</v>
      </c>
      <c r="E1271" s="14">
        <v>0</v>
      </c>
      <c r="F1271" s="13">
        <v>0</v>
      </c>
      <c r="G1271" s="14">
        <v>0</v>
      </c>
      <c r="H1271" s="14">
        <v>0</v>
      </c>
      <c r="I1271" s="1">
        <v>-81</v>
      </c>
      <c r="J1271" s="9">
        <v>0</v>
      </c>
    </row>
    <row r="1272" spans="1:10" s="23" customFormat="1" x14ac:dyDescent="0.45">
      <c r="A1272" s="47" t="s">
        <v>1088</v>
      </c>
      <c r="B1272" s="64" t="s">
        <v>1595</v>
      </c>
      <c r="C1272" s="13">
        <v>1674</v>
      </c>
      <c r="D1272" s="14">
        <v>0</v>
      </c>
      <c r="E1272" s="14">
        <v>0</v>
      </c>
      <c r="F1272" s="13">
        <v>0</v>
      </c>
      <c r="G1272" s="14">
        <v>0</v>
      </c>
      <c r="H1272" s="14">
        <v>0</v>
      </c>
      <c r="I1272" s="1">
        <v>-1674</v>
      </c>
      <c r="J1272" s="9">
        <v>0</v>
      </c>
    </row>
    <row r="1273" spans="1:10" s="23" customFormat="1" x14ac:dyDescent="0.45">
      <c r="A1273" s="47" t="s">
        <v>1013</v>
      </c>
      <c r="B1273" s="64" t="s">
        <v>1595</v>
      </c>
      <c r="C1273" s="13">
        <v>139.5</v>
      </c>
      <c r="D1273" s="14">
        <v>0</v>
      </c>
      <c r="E1273" s="14">
        <v>0</v>
      </c>
      <c r="F1273" s="13">
        <v>0</v>
      </c>
      <c r="G1273" s="14">
        <v>0</v>
      </c>
      <c r="H1273" s="14">
        <v>0</v>
      </c>
      <c r="I1273" s="1">
        <v>-139.5</v>
      </c>
      <c r="J1273" s="9">
        <v>0</v>
      </c>
    </row>
    <row r="1274" spans="1:10" s="23" customFormat="1" x14ac:dyDescent="0.45">
      <c r="A1274" s="47" t="s">
        <v>496</v>
      </c>
      <c r="B1274" s="64" t="s">
        <v>1595</v>
      </c>
      <c r="C1274" s="13">
        <v>10</v>
      </c>
      <c r="D1274" s="14">
        <v>0</v>
      </c>
      <c r="E1274" s="14">
        <v>0</v>
      </c>
      <c r="F1274" s="13">
        <v>0</v>
      </c>
      <c r="G1274" s="14">
        <v>0</v>
      </c>
      <c r="H1274" s="14">
        <v>0</v>
      </c>
      <c r="I1274" s="1">
        <v>-10</v>
      </c>
      <c r="J1274" s="9">
        <v>0</v>
      </c>
    </row>
    <row r="1275" spans="1:10" s="23" customFormat="1" x14ac:dyDescent="0.45">
      <c r="A1275" s="47" t="s">
        <v>1471</v>
      </c>
      <c r="B1275" s="64" t="s">
        <v>1595</v>
      </c>
      <c r="C1275" s="13">
        <v>176</v>
      </c>
      <c r="D1275" s="14">
        <v>0</v>
      </c>
      <c r="E1275" s="14">
        <v>0</v>
      </c>
      <c r="F1275" s="13">
        <v>0</v>
      </c>
      <c r="G1275" s="14">
        <v>0</v>
      </c>
      <c r="H1275" s="14">
        <v>0</v>
      </c>
      <c r="I1275" s="1">
        <v>-176</v>
      </c>
      <c r="J1275" s="9">
        <v>0</v>
      </c>
    </row>
    <row r="1276" spans="1:10" s="23" customFormat="1" x14ac:dyDescent="0.45">
      <c r="A1276" s="47" t="s">
        <v>2280</v>
      </c>
      <c r="B1276" s="64" t="s">
        <v>1595</v>
      </c>
      <c r="C1276" s="13">
        <v>197</v>
      </c>
      <c r="D1276" s="14">
        <v>0</v>
      </c>
      <c r="E1276" s="14">
        <v>0</v>
      </c>
      <c r="F1276" s="13">
        <v>0</v>
      </c>
      <c r="G1276" s="14">
        <v>0</v>
      </c>
      <c r="H1276" s="14">
        <v>0</v>
      </c>
      <c r="I1276" s="1">
        <v>-197</v>
      </c>
      <c r="J1276" s="9">
        <v>0</v>
      </c>
    </row>
    <row r="1277" spans="1:10" s="23" customFormat="1" x14ac:dyDescent="0.45">
      <c r="A1277" s="47" t="s">
        <v>1145</v>
      </c>
      <c r="B1277" s="64" t="s">
        <v>1595</v>
      </c>
      <c r="C1277" s="13">
        <v>253</v>
      </c>
      <c r="D1277" s="14">
        <v>0</v>
      </c>
      <c r="E1277" s="14">
        <v>0</v>
      </c>
      <c r="F1277" s="13">
        <v>0</v>
      </c>
      <c r="G1277" s="14">
        <v>0</v>
      </c>
      <c r="H1277" s="14">
        <v>0</v>
      </c>
      <c r="I1277" s="1">
        <v>-253</v>
      </c>
      <c r="J1277" s="9">
        <v>0</v>
      </c>
    </row>
    <row r="1278" spans="1:10" s="23" customFormat="1" x14ac:dyDescent="0.45">
      <c r="A1278" s="47" t="s">
        <v>1884</v>
      </c>
      <c r="B1278" s="64" t="s">
        <v>1595</v>
      </c>
      <c r="C1278" s="13">
        <v>31.3</v>
      </c>
      <c r="D1278" s="14">
        <v>0</v>
      </c>
      <c r="E1278" s="14">
        <v>0</v>
      </c>
      <c r="F1278" s="13">
        <v>0</v>
      </c>
      <c r="G1278" s="14">
        <v>0</v>
      </c>
      <c r="H1278" s="14">
        <v>0</v>
      </c>
      <c r="I1278" s="1">
        <v>-31.3</v>
      </c>
      <c r="J1278" s="9">
        <v>0</v>
      </c>
    </row>
    <row r="1279" spans="1:10" s="23" customFormat="1" x14ac:dyDescent="0.45">
      <c r="A1279" s="47" t="s">
        <v>60</v>
      </c>
      <c r="B1279" s="64" t="s">
        <v>1595</v>
      </c>
      <c r="C1279" s="13">
        <v>35.85</v>
      </c>
      <c r="D1279" s="14">
        <v>0</v>
      </c>
      <c r="E1279" s="14">
        <v>0</v>
      </c>
      <c r="F1279" s="13">
        <v>0</v>
      </c>
      <c r="G1279" s="14">
        <v>0</v>
      </c>
      <c r="H1279" s="14">
        <v>0</v>
      </c>
      <c r="I1279" s="1">
        <v>-35.85</v>
      </c>
      <c r="J1279" s="9">
        <v>0</v>
      </c>
    </row>
    <row r="1280" spans="1:10" s="23" customFormat="1" x14ac:dyDescent="0.45">
      <c r="A1280" s="47" t="s">
        <v>519</v>
      </c>
      <c r="B1280" s="64" t="s">
        <v>1595</v>
      </c>
      <c r="C1280" s="13">
        <v>160.5</v>
      </c>
      <c r="D1280" s="14">
        <v>0</v>
      </c>
      <c r="E1280" s="14">
        <v>0</v>
      </c>
      <c r="F1280" s="13">
        <v>0</v>
      </c>
      <c r="G1280" s="14">
        <v>0</v>
      </c>
      <c r="H1280" s="14">
        <v>0</v>
      </c>
      <c r="I1280" s="1">
        <v>-160.5</v>
      </c>
      <c r="J1280" s="9">
        <v>0</v>
      </c>
    </row>
    <row r="1281" spans="1:10" s="23" customFormat="1" x14ac:dyDescent="0.45">
      <c r="A1281" s="47" t="s">
        <v>2243</v>
      </c>
      <c r="B1281" s="64" t="s">
        <v>1595</v>
      </c>
      <c r="C1281" s="13">
        <v>181.5</v>
      </c>
      <c r="D1281" s="14">
        <v>0</v>
      </c>
      <c r="E1281" s="14">
        <v>0</v>
      </c>
      <c r="F1281" s="13">
        <v>0</v>
      </c>
      <c r="G1281" s="14">
        <v>0</v>
      </c>
      <c r="H1281" s="14">
        <v>0</v>
      </c>
      <c r="I1281" s="1">
        <v>-181.5</v>
      </c>
      <c r="J1281" s="9">
        <v>0</v>
      </c>
    </row>
    <row r="1282" spans="1:10" s="23" customFormat="1" x14ac:dyDescent="0.45">
      <c r="A1282" s="47" t="s">
        <v>444</v>
      </c>
      <c r="B1282" s="64" t="s">
        <v>1595</v>
      </c>
      <c r="C1282" s="13">
        <v>59</v>
      </c>
      <c r="D1282" s="14">
        <v>0</v>
      </c>
      <c r="E1282" s="14">
        <v>0</v>
      </c>
      <c r="F1282" s="13">
        <v>0</v>
      </c>
      <c r="G1282" s="14">
        <v>0</v>
      </c>
      <c r="H1282" s="14">
        <v>0</v>
      </c>
      <c r="I1282" s="1">
        <v>-59</v>
      </c>
      <c r="J1282" s="9">
        <v>0</v>
      </c>
    </row>
    <row r="1283" spans="1:10" s="23" customFormat="1" x14ac:dyDescent="0.45">
      <c r="A1283" s="47" t="s">
        <v>183</v>
      </c>
      <c r="B1283" s="64" t="s">
        <v>1595</v>
      </c>
      <c r="C1283" s="13">
        <v>37</v>
      </c>
      <c r="D1283" s="14">
        <v>0</v>
      </c>
      <c r="E1283" s="14">
        <v>0</v>
      </c>
      <c r="F1283" s="13">
        <v>0</v>
      </c>
      <c r="G1283" s="14">
        <v>0</v>
      </c>
      <c r="H1283" s="14">
        <v>0</v>
      </c>
      <c r="I1283" s="1">
        <v>-37</v>
      </c>
      <c r="J1283" s="9">
        <v>0</v>
      </c>
    </row>
    <row r="1284" spans="1:10" s="23" customFormat="1" x14ac:dyDescent="0.45">
      <c r="A1284" s="47" t="s">
        <v>701</v>
      </c>
      <c r="B1284" s="64" t="s">
        <v>1595</v>
      </c>
      <c r="C1284" s="13">
        <v>49</v>
      </c>
      <c r="D1284" s="14">
        <v>0</v>
      </c>
      <c r="E1284" s="14">
        <v>0</v>
      </c>
      <c r="F1284" s="13">
        <v>0</v>
      </c>
      <c r="G1284" s="14">
        <v>0</v>
      </c>
      <c r="H1284" s="14">
        <v>0</v>
      </c>
      <c r="I1284" s="1">
        <v>-49</v>
      </c>
      <c r="J1284" s="9">
        <v>0</v>
      </c>
    </row>
    <row r="1285" spans="1:10" s="23" customFormat="1" x14ac:dyDescent="0.45">
      <c r="A1285" s="47" t="s">
        <v>1523</v>
      </c>
      <c r="B1285" s="64" t="s">
        <v>1595</v>
      </c>
      <c r="C1285" s="13">
        <v>40.700000000000003</v>
      </c>
      <c r="D1285" s="14">
        <v>0</v>
      </c>
      <c r="E1285" s="14">
        <v>0</v>
      </c>
      <c r="F1285" s="13">
        <v>0</v>
      </c>
      <c r="G1285" s="14">
        <v>0</v>
      </c>
      <c r="H1285" s="14">
        <v>0</v>
      </c>
      <c r="I1285" s="1">
        <v>-40.700000000000003</v>
      </c>
      <c r="J1285" s="9">
        <v>0</v>
      </c>
    </row>
    <row r="1286" spans="1:10" s="23" customFormat="1" x14ac:dyDescent="0.45">
      <c r="A1286" s="47" t="s">
        <v>448</v>
      </c>
      <c r="B1286" s="64" t="s">
        <v>1595</v>
      </c>
      <c r="C1286" s="13">
        <v>202.5</v>
      </c>
      <c r="D1286" s="14">
        <v>0</v>
      </c>
      <c r="E1286" s="14">
        <v>0</v>
      </c>
      <c r="F1286" s="13">
        <v>0</v>
      </c>
      <c r="G1286" s="14">
        <v>0</v>
      </c>
      <c r="H1286" s="14">
        <v>0</v>
      </c>
      <c r="I1286" s="1">
        <v>-202.5</v>
      </c>
      <c r="J1286" s="9">
        <v>0</v>
      </c>
    </row>
    <row r="1287" spans="1:10" s="23" customFormat="1" x14ac:dyDescent="0.45">
      <c r="A1287" s="47" t="s">
        <v>965</v>
      </c>
      <c r="B1287" s="64" t="s">
        <v>1595</v>
      </c>
      <c r="C1287" s="13">
        <v>49</v>
      </c>
      <c r="D1287" s="14">
        <v>0</v>
      </c>
      <c r="E1287" s="14">
        <v>0</v>
      </c>
      <c r="F1287" s="13">
        <v>0</v>
      </c>
      <c r="G1287" s="14">
        <v>0</v>
      </c>
      <c r="H1287" s="14">
        <v>0</v>
      </c>
      <c r="I1287" s="1">
        <v>-49</v>
      </c>
      <c r="J1287" s="9">
        <v>0</v>
      </c>
    </row>
    <row r="1288" spans="1:10" s="23" customFormat="1" x14ac:dyDescent="0.45">
      <c r="A1288" s="47" t="s">
        <v>1368</v>
      </c>
      <c r="B1288" s="64" t="s">
        <v>1595</v>
      </c>
      <c r="C1288" s="13">
        <v>67.5</v>
      </c>
      <c r="D1288" s="14">
        <v>0</v>
      </c>
      <c r="E1288" s="14">
        <v>0</v>
      </c>
      <c r="F1288" s="13">
        <v>0</v>
      </c>
      <c r="G1288" s="14">
        <v>0</v>
      </c>
      <c r="H1288" s="14">
        <v>0</v>
      </c>
      <c r="I1288" s="1">
        <v>-67.5</v>
      </c>
      <c r="J1288" s="9">
        <v>0</v>
      </c>
    </row>
    <row r="1289" spans="1:10" s="23" customFormat="1" x14ac:dyDescent="0.45">
      <c r="A1289" s="69" t="s">
        <v>846</v>
      </c>
      <c r="B1289" s="65"/>
      <c r="C1289" s="49">
        <f>SUM($C$1259:$C$1288)</f>
        <v>800644.54999999993</v>
      </c>
      <c r="D1289" s="50">
        <f>SUM($D$1259:$D$1288)</f>
        <v>1</v>
      </c>
      <c r="E1289" s="50">
        <f>SUM($E$1259:$E$1288)</f>
        <v>720000</v>
      </c>
      <c r="F1289" s="49">
        <f>SUM($F$1259:$F$1288)</f>
        <v>814000</v>
      </c>
      <c r="G1289" s="50">
        <f>SUM($G$1259:$G$1288)</f>
        <v>1</v>
      </c>
      <c r="H1289" s="50">
        <f>SUM($H$1259:$H$1288)</f>
        <v>740000</v>
      </c>
      <c r="I1289" s="51">
        <f>SUM($I$1259:$I$1288)</f>
        <v>13355.449999999999</v>
      </c>
      <c r="J1289" s="52">
        <f>SUM($J$1259:$J$1288)</f>
        <v>20000</v>
      </c>
    </row>
    <row r="1290" spans="1:10" s="23" customFormat="1" x14ac:dyDescent="0.45">
      <c r="A1290" s="16"/>
      <c r="B1290" s="67"/>
      <c r="C1290" s="13"/>
      <c r="D1290" s="7"/>
      <c r="E1290" s="7"/>
      <c r="F1290" s="13"/>
      <c r="G1290" s="7"/>
      <c r="H1290" s="7"/>
      <c r="I1290" s="1"/>
      <c r="J1290" s="9"/>
    </row>
    <row r="1291" spans="1:10" s="23" customFormat="1" x14ac:dyDescent="0.45">
      <c r="A1291" s="45" t="s">
        <v>1803</v>
      </c>
      <c r="B1291" s="63"/>
      <c r="C1291" s="4"/>
      <c r="D1291" s="2"/>
      <c r="E1291" s="2"/>
      <c r="F1291" s="4"/>
      <c r="G1291" s="2"/>
      <c r="H1291" s="2"/>
      <c r="I1291" s="6"/>
      <c r="J1291" s="3"/>
    </row>
    <row r="1292" spans="1:10" s="23" customFormat="1" x14ac:dyDescent="0.45">
      <c r="A1292" s="47" t="s">
        <v>425</v>
      </c>
      <c r="B1292" s="64" t="s">
        <v>1595</v>
      </c>
      <c r="C1292" s="13">
        <v>341000</v>
      </c>
      <c r="D1292" s="14">
        <v>1</v>
      </c>
      <c r="E1292" s="14">
        <v>310000</v>
      </c>
      <c r="F1292" s="13">
        <v>319000</v>
      </c>
      <c r="G1292" s="14">
        <v>1</v>
      </c>
      <c r="H1292" s="14">
        <v>290000</v>
      </c>
      <c r="I1292" s="1">
        <v>-22000</v>
      </c>
      <c r="J1292" s="9">
        <v>-20000</v>
      </c>
    </row>
    <row r="1293" spans="1:10" s="23" customFormat="1" x14ac:dyDescent="0.45">
      <c r="A1293" s="47" t="s">
        <v>786</v>
      </c>
      <c r="B1293" s="64" t="s">
        <v>1595</v>
      </c>
      <c r="C1293" s="13">
        <v>518</v>
      </c>
      <c r="D1293" s="14">
        <v>0</v>
      </c>
      <c r="E1293" s="14">
        <v>0</v>
      </c>
      <c r="F1293" s="13">
        <v>0</v>
      </c>
      <c r="G1293" s="14">
        <v>0</v>
      </c>
      <c r="H1293" s="14">
        <v>0</v>
      </c>
      <c r="I1293" s="1">
        <v>-518</v>
      </c>
      <c r="J1293" s="9">
        <v>0</v>
      </c>
    </row>
    <row r="1294" spans="1:10" s="23" customFormat="1" x14ac:dyDescent="0.45">
      <c r="A1294" s="47" t="s">
        <v>276</v>
      </c>
      <c r="B1294" s="64" t="s">
        <v>1595</v>
      </c>
      <c r="C1294" s="13">
        <v>900</v>
      </c>
      <c r="D1294" s="14">
        <v>0</v>
      </c>
      <c r="E1294" s="14">
        <v>0</v>
      </c>
      <c r="F1294" s="13">
        <v>0</v>
      </c>
      <c r="G1294" s="14">
        <v>0</v>
      </c>
      <c r="H1294" s="14">
        <v>0</v>
      </c>
      <c r="I1294" s="1">
        <v>-900</v>
      </c>
      <c r="J1294" s="9">
        <v>0</v>
      </c>
    </row>
    <row r="1295" spans="1:10" s="23" customFormat="1" x14ac:dyDescent="0.45">
      <c r="A1295" s="47" t="s">
        <v>1315</v>
      </c>
      <c r="B1295" s="64" t="s">
        <v>1595</v>
      </c>
      <c r="C1295" s="13">
        <v>1550</v>
      </c>
      <c r="D1295" s="14">
        <v>0</v>
      </c>
      <c r="E1295" s="14">
        <v>0</v>
      </c>
      <c r="F1295" s="13">
        <v>0</v>
      </c>
      <c r="G1295" s="14">
        <v>0</v>
      </c>
      <c r="H1295" s="14">
        <v>0</v>
      </c>
      <c r="I1295" s="1">
        <v>-1550</v>
      </c>
      <c r="J1295" s="9">
        <v>0</v>
      </c>
    </row>
    <row r="1296" spans="1:10" s="23" customFormat="1" x14ac:dyDescent="0.45">
      <c r="A1296" s="47" t="s">
        <v>449</v>
      </c>
      <c r="B1296" s="64" t="s">
        <v>1595</v>
      </c>
      <c r="C1296" s="13">
        <v>675</v>
      </c>
      <c r="D1296" s="14">
        <v>0</v>
      </c>
      <c r="E1296" s="14">
        <v>0</v>
      </c>
      <c r="F1296" s="13">
        <v>0</v>
      </c>
      <c r="G1296" s="14">
        <v>0</v>
      </c>
      <c r="H1296" s="14">
        <v>0</v>
      </c>
      <c r="I1296" s="1">
        <v>-675</v>
      </c>
      <c r="J1296" s="9">
        <v>0</v>
      </c>
    </row>
    <row r="1297" spans="1:10" s="23" customFormat="1" x14ac:dyDescent="0.45">
      <c r="A1297" s="47" t="s">
        <v>1053</v>
      </c>
      <c r="B1297" s="64" t="s">
        <v>1595</v>
      </c>
      <c r="C1297" s="13">
        <v>226</v>
      </c>
      <c r="D1297" s="14">
        <v>0</v>
      </c>
      <c r="E1297" s="14">
        <v>0</v>
      </c>
      <c r="F1297" s="13">
        <v>0</v>
      </c>
      <c r="G1297" s="14">
        <v>0</v>
      </c>
      <c r="H1297" s="14">
        <v>0</v>
      </c>
      <c r="I1297" s="1">
        <v>-226</v>
      </c>
      <c r="J1297" s="9">
        <v>0</v>
      </c>
    </row>
    <row r="1298" spans="1:10" s="23" customFormat="1" x14ac:dyDescent="0.45">
      <c r="A1298" s="47" t="s">
        <v>1847</v>
      </c>
      <c r="B1298" s="64" t="s">
        <v>1595</v>
      </c>
      <c r="C1298" s="13">
        <v>708</v>
      </c>
      <c r="D1298" s="14">
        <v>0</v>
      </c>
      <c r="E1298" s="14">
        <v>0</v>
      </c>
      <c r="F1298" s="13">
        <v>0</v>
      </c>
      <c r="G1298" s="14">
        <v>0</v>
      </c>
      <c r="H1298" s="14">
        <v>0</v>
      </c>
      <c r="I1298" s="1">
        <v>-708</v>
      </c>
      <c r="J1298" s="9">
        <v>0</v>
      </c>
    </row>
    <row r="1299" spans="1:10" s="23" customFormat="1" x14ac:dyDescent="0.45">
      <c r="A1299" s="47" t="s">
        <v>15</v>
      </c>
      <c r="B1299" s="64" t="s">
        <v>1595</v>
      </c>
      <c r="C1299" s="13">
        <v>7.3</v>
      </c>
      <c r="D1299" s="14">
        <v>0</v>
      </c>
      <c r="E1299" s="14">
        <v>0</v>
      </c>
      <c r="F1299" s="13">
        <v>0</v>
      </c>
      <c r="G1299" s="14">
        <v>0</v>
      </c>
      <c r="H1299" s="14">
        <v>0</v>
      </c>
      <c r="I1299" s="1">
        <v>-7.3</v>
      </c>
      <c r="J1299" s="9">
        <v>0</v>
      </c>
    </row>
    <row r="1300" spans="1:10" s="23" customFormat="1" x14ac:dyDescent="0.45">
      <c r="A1300" s="47" t="s">
        <v>1359</v>
      </c>
      <c r="B1300" s="64" t="s">
        <v>1595</v>
      </c>
      <c r="C1300" s="13">
        <v>4</v>
      </c>
      <c r="D1300" s="14">
        <v>0</v>
      </c>
      <c r="E1300" s="14">
        <v>0</v>
      </c>
      <c r="F1300" s="13">
        <v>0</v>
      </c>
      <c r="G1300" s="14">
        <v>0</v>
      </c>
      <c r="H1300" s="14">
        <v>0</v>
      </c>
      <c r="I1300" s="1">
        <v>-4</v>
      </c>
      <c r="J1300" s="9">
        <v>0</v>
      </c>
    </row>
    <row r="1301" spans="1:10" s="23" customFormat="1" x14ac:dyDescent="0.45">
      <c r="A1301" s="47" t="s">
        <v>824</v>
      </c>
      <c r="B1301" s="64" t="s">
        <v>1595</v>
      </c>
      <c r="C1301" s="13">
        <v>972</v>
      </c>
      <c r="D1301" s="14">
        <v>0</v>
      </c>
      <c r="E1301" s="14">
        <v>0</v>
      </c>
      <c r="F1301" s="13">
        <v>0</v>
      </c>
      <c r="G1301" s="14">
        <v>0</v>
      </c>
      <c r="H1301" s="14">
        <v>0</v>
      </c>
      <c r="I1301" s="1">
        <v>-972</v>
      </c>
      <c r="J1301" s="9">
        <v>0</v>
      </c>
    </row>
    <row r="1302" spans="1:10" s="23" customFormat="1" x14ac:dyDescent="0.45">
      <c r="A1302" s="47" t="s">
        <v>1208</v>
      </c>
      <c r="B1302" s="64" t="s">
        <v>1595</v>
      </c>
      <c r="C1302" s="13">
        <v>1395</v>
      </c>
      <c r="D1302" s="14">
        <v>0</v>
      </c>
      <c r="E1302" s="14">
        <v>0</v>
      </c>
      <c r="F1302" s="13">
        <v>0</v>
      </c>
      <c r="G1302" s="14">
        <v>0</v>
      </c>
      <c r="H1302" s="14">
        <v>0</v>
      </c>
      <c r="I1302" s="1">
        <v>-1395</v>
      </c>
      <c r="J1302" s="9">
        <v>0</v>
      </c>
    </row>
    <row r="1303" spans="1:10" s="23" customFormat="1" x14ac:dyDescent="0.45">
      <c r="A1303" s="47" t="s">
        <v>470</v>
      </c>
      <c r="B1303" s="64" t="s">
        <v>1595</v>
      </c>
      <c r="C1303" s="13">
        <v>810</v>
      </c>
      <c r="D1303" s="14">
        <v>0</v>
      </c>
      <c r="E1303" s="14">
        <v>0</v>
      </c>
      <c r="F1303" s="13">
        <v>0</v>
      </c>
      <c r="G1303" s="14">
        <v>0</v>
      </c>
      <c r="H1303" s="14">
        <v>0</v>
      </c>
      <c r="I1303" s="1">
        <v>-810</v>
      </c>
      <c r="J1303" s="9">
        <v>0</v>
      </c>
    </row>
    <row r="1304" spans="1:10" s="23" customFormat="1" x14ac:dyDescent="0.45">
      <c r="A1304" s="69" t="s">
        <v>1654</v>
      </c>
      <c r="B1304" s="65"/>
      <c r="C1304" s="49">
        <f>SUM($C$1292:$C$1303)</f>
        <v>348765.3</v>
      </c>
      <c r="D1304" s="50">
        <f>SUM($D$1292:$D$1303)</f>
        <v>1</v>
      </c>
      <c r="E1304" s="50">
        <f>SUM($E$1292:$E$1303)</f>
        <v>310000</v>
      </c>
      <c r="F1304" s="49">
        <f>SUM($F$1292:$F$1303)</f>
        <v>319000</v>
      </c>
      <c r="G1304" s="50">
        <f>SUM($G$1292:$G$1303)</f>
        <v>1</v>
      </c>
      <c r="H1304" s="50">
        <f>SUM($H$1292:$H$1303)</f>
        <v>290000</v>
      </c>
      <c r="I1304" s="51">
        <f>SUM($I$1292:$I$1303)</f>
        <v>-29765.3</v>
      </c>
      <c r="J1304" s="52">
        <f>SUM($J$1292:$J$1303)</f>
        <v>-20000</v>
      </c>
    </row>
    <row r="1305" spans="1:10" s="23" customFormat="1" x14ac:dyDescent="0.45">
      <c r="A1305" s="16"/>
      <c r="B1305" s="67"/>
      <c r="C1305" s="13"/>
      <c r="D1305" s="7"/>
      <c r="E1305" s="7"/>
      <c r="F1305" s="13"/>
      <c r="G1305" s="7"/>
      <c r="H1305" s="7"/>
      <c r="I1305" s="1"/>
      <c r="J1305" s="9"/>
    </row>
    <row r="1306" spans="1:10" s="23" customFormat="1" x14ac:dyDescent="0.45">
      <c r="A1306" s="45" t="s">
        <v>2274</v>
      </c>
      <c r="B1306" s="63"/>
      <c r="C1306" s="4"/>
      <c r="D1306" s="2"/>
      <c r="E1306" s="2"/>
      <c r="F1306" s="4"/>
      <c r="G1306" s="2"/>
      <c r="H1306" s="2"/>
      <c r="I1306" s="6"/>
      <c r="J1306" s="3"/>
    </row>
    <row r="1307" spans="1:10" s="23" customFormat="1" x14ac:dyDescent="0.45">
      <c r="A1307" s="47" t="s">
        <v>1305</v>
      </c>
      <c r="B1307" s="64" t="s">
        <v>1595</v>
      </c>
      <c r="C1307" s="13">
        <v>49500</v>
      </c>
      <c r="D1307" s="14">
        <v>1</v>
      </c>
      <c r="E1307" s="14">
        <v>45000</v>
      </c>
      <c r="F1307" s="13">
        <v>49500</v>
      </c>
      <c r="G1307" s="14">
        <v>1</v>
      </c>
      <c r="H1307" s="14">
        <v>45000</v>
      </c>
      <c r="I1307" s="1">
        <v>0</v>
      </c>
      <c r="J1307" s="9">
        <v>0</v>
      </c>
    </row>
    <row r="1308" spans="1:10" s="23" customFormat="1" x14ac:dyDescent="0.45">
      <c r="A1308" s="47" t="s">
        <v>545</v>
      </c>
      <c r="B1308" s="64" t="s">
        <v>1595</v>
      </c>
      <c r="C1308" s="13">
        <v>17.5</v>
      </c>
      <c r="D1308" s="14">
        <v>0</v>
      </c>
      <c r="E1308" s="14">
        <v>0</v>
      </c>
      <c r="F1308" s="13">
        <v>0</v>
      </c>
      <c r="G1308" s="14">
        <v>0</v>
      </c>
      <c r="H1308" s="14">
        <v>0</v>
      </c>
      <c r="I1308" s="1">
        <v>-17.5</v>
      </c>
      <c r="J1308" s="9">
        <v>0</v>
      </c>
    </row>
    <row r="1309" spans="1:10" s="23" customFormat="1" x14ac:dyDescent="0.45">
      <c r="A1309" s="47" t="s">
        <v>1966</v>
      </c>
      <c r="B1309" s="64" t="s">
        <v>1595</v>
      </c>
      <c r="C1309" s="13">
        <v>14</v>
      </c>
      <c r="D1309" s="14">
        <v>0</v>
      </c>
      <c r="E1309" s="14">
        <v>0</v>
      </c>
      <c r="F1309" s="13">
        <v>0</v>
      </c>
      <c r="G1309" s="14">
        <v>0</v>
      </c>
      <c r="H1309" s="14">
        <v>0</v>
      </c>
      <c r="I1309" s="1">
        <v>-14</v>
      </c>
      <c r="J1309" s="9">
        <v>0</v>
      </c>
    </row>
    <row r="1310" spans="1:10" s="23" customFormat="1" x14ac:dyDescent="0.45">
      <c r="A1310" s="47" t="s">
        <v>1734</v>
      </c>
      <c r="B1310" s="64" t="s">
        <v>1595</v>
      </c>
      <c r="C1310" s="13">
        <v>14.5</v>
      </c>
      <c r="D1310" s="14">
        <v>0</v>
      </c>
      <c r="E1310" s="14">
        <v>0</v>
      </c>
      <c r="F1310" s="13">
        <v>0</v>
      </c>
      <c r="G1310" s="14">
        <v>0</v>
      </c>
      <c r="H1310" s="14">
        <v>0</v>
      </c>
      <c r="I1310" s="1">
        <v>-14.5</v>
      </c>
      <c r="J1310" s="9">
        <v>0</v>
      </c>
    </row>
    <row r="1311" spans="1:10" s="23" customFormat="1" x14ac:dyDescent="0.45">
      <c r="A1311" s="47" t="s">
        <v>1735</v>
      </c>
      <c r="B1311" s="64" t="s">
        <v>1595</v>
      </c>
      <c r="C1311" s="13">
        <v>11.7</v>
      </c>
      <c r="D1311" s="14">
        <v>0</v>
      </c>
      <c r="E1311" s="14">
        <v>0</v>
      </c>
      <c r="F1311" s="13">
        <v>0</v>
      </c>
      <c r="G1311" s="14">
        <v>0</v>
      </c>
      <c r="H1311" s="14">
        <v>0</v>
      </c>
      <c r="I1311" s="1">
        <v>-11.7</v>
      </c>
      <c r="J1311" s="9">
        <v>0</v>
      </c>
    </row>
    <row r="1312" spans="1:10" s="23" customFormat="1" x14ac:dyDescent="0.45">
      <c r="A1312" s="47" t="s">
        <v>1457</v>
      </c>
      <c r="B1312" s="64" t="s">
        <v>1595</v>
      </c>
      <c r="C1312" s="13">
        <v>47</v>
      </c>
      <c r="D1312" s="14">
        <v>0</v>
      </c>
      <c r="E1312" s="14">
        <v>0</v>
      </c>
      <c r="F1312" s="13">
        <v>0</v>
      </c>
      <c r="G1312" s="14">
        <v>0</v>
      </c>
      <c r="H1312" s="14">
        <v>0</v>
      </c>
      <c r="I1312" s="1">
        <v>-47</v>
      </c>
      <c r="J1312" s="9">
        <v>0</v>
      </c>
    </row>
    <row r="1313" spans="1:10" s="23" customFormat="1" x14ac:dyDescent="0.45">
      <c r="A1313" s="47" t="s">
        <v>974</v>
      </c>
      <c r="B1313" s="64" t="s">
        <v>1595</v>
      </c>
      <c r="C1313" s="13">
        <v>36</v>
      </c>
      <c r="D1313" s="14">
        <v>0</v>
      </c>
      <c r="E1313" s="14">
        <v>0</v>
      </c>
      <c r="F1313" s="13">
        <v>0</v>
      </c>
      <c r="G1313" s="14">
        <v>0</v>
      </c>
      <c r="H1313" s="14">
        <v>0</v>
      </c>
      <c r="I1313" s="1">
        <v>-36</v>
      </c>
      <c r="J1313" s="9">
        <v>0</v>
      </c>
    </row>
    <row r="1314" spans="1:10" s="23" customFormat="1" x14ac:dyDescent="0.45">
      <c r="A1314" s="47" t="s">
        <v>173</v>
      </c>
      <c r="B1314" s="64" t="s">
        <v>1595</v>
      </c>
      <c r="C1314" s="13">
        <v>157.5</v>
      </c>
      <c r="D1314" s="14">
        <v>0</v>
      </c>
      <c r="E1314" s="14">
        <v>0</v>
      </c>
      <c r="F1314" s="13">
        <v>0</v>
      </c>
      <c r="G1314" s="14">
        <v>0</v>
      </c>
      <c r="H1314" s="14">
        <v>0</v>
      </c>
      <c r="I1314" s="1">
        <v>-157.5</v>
      </c>
      <c r="J1314" s="9">
        <v>0</v>
      </c>
    </row>
    <row r="1315" spans="1:10" s="23" customFormat="1" x14ac:dyDescent="0.45">
      <c r="A1315" s="47" t="s">
        <v>1498</v>
      </c>
      <c r="B1315" s="64" t="s">
        <v>1595</v>
      </c>
      <c r="C1315" s="13">
        <v>126</v>
      </c>
      <c r="D1315" s="14">
        <v>0</v>
      </c>
      <c r="E1315" s="14">
        <v>0</v>
      </c>
      <c r="F1315" s="13">
        <v>0</v>
      </c>
      <c r="G1315" s="14">
        <v>0</v>
      </c>
      <c r="H1315" s="14">
        <v>0</v>
      </c>
      <c r="I1315" s="1">
        <v>-126</v>
      </c>
      <c r="J1315" s="9">
        <v>0</v>
      </c>
    </row>
    <row r="1316" spans="1:10" s="23" customFormat="1" x14ac:dyDescent="0.45">
      <c r="A1316" s="47" t="s">
        <v>1531</v>
      </c>
      <c r="B1316" s="64" t="s">
        <v>1595</v>
      </c>
      <c r="C1316" s="13">
        <v>60</v>
      </c>
      <c r="D1316" s="14">
        <v>0</v>
      </c>
      <c r="E1316" s="14">
        <v>0</v>
      </c>
      <c r="F1316" s="13">
        <v>0</v>
      </c>
      <c r="G1316" s="14">
        <v>0</v>
      </c>
      <c r="H1316" s="14">
        <v>0</v>
      </c>
      <c r="I1316" s="1">
        <v>-60</v>
      </c>
      <c r="J1316" s="9">
        <v>0</v>
      </c>
    </row>
    <row r="1317" spans="1:10" s="23" customFormat="1" x14ac:dyDescent="0.45">
      <c r="A1317" s="47" t="s">
        <v>374</v>
      </c>
      <c r="B1317" s="64" t="s">
        <v>1595</v>
      </c>
      <c r="C1317" s="13">
        <v>183</v>
      </c>
      <c r="D1317" s="14">
        <v>0</v>
      </c>
      <c r="E1317" s="14">
        <v>0</v>
      </c>
      <c r="F1317" s="13">
        <v>0</v>
      </c>
      <c r="G1317" s="14">
        <v>0</v>
      </c>
      <c r="H1317" s="14">
        <v>0</v>
      </c>
      <c r="I1317" s="1">
        <v>-183</v>
      </c>
      <c r="J1317" s="9">
        <v>0</v>
      </c>
    </row>
    <row r="1318" spans="1:10" s="23" customFormat="1" x14ac:dyDescent="0.45">
      <c r="A1318" s="47" t="s">
        <v>548</v>
      </c>
      <c r="B1318" s="64" t="s">
        <v>1595</v>
      </c>
      <c r="C1318" s="13">
        <v>130.5</v>
      </c>
      <c r="D1318" s="14">
        <v>0</v>
      </c>
      <c r="E1318" s="14">
        <v>0</v>
      </c>
      <c r="F1318" s="13">
        <v>0</v>
      </c>
      <c r="G1318" s="14">
        <v>0</v>
      </c>
      <c r="H1318" s="14">
        <v>0</v>
      </c>
      <c r="I1318" s="1">
        <v>-130.5</v>
      </c>
      <c r="J1318" s="9">
        <v>0</v>
      </c>
    </row>
    <row r="1319" spans="1:10" s="23" customFormat="1" x14ac:dyDescent="0.45">
      <c r="A1319" s="47" t="s">
        <v>1697</v>
      </c>
      <c r="B1319" s="64" t="s">
        <v>1595</v>
      </c>
      <c r="C1319" s="13">
        <v>105</v>
      </c>
      <c r="D1319" s="14">
        <v>0</v>
      </c>
      <c r="E1319" s="14">
        <v>0</v>
      </c>
      <c r="F1319" s="13">
        <v>0</v>
      </c>
      <c r="G1319" s="14">
        <v>0</v>
      </c>
      <c r="H1319" s="14">
        <v>0</v>
      </c>
      <c r="I1319" s="1">
        <v>-105</v>
      </c>
      <c r="J1319" s="9">
        <v>0</v>
      </c>
    </row>
    <row r="1320" spans="1:10" s="23" customFormat="1" x14ac:dyDescent="0.45">
      <c r="A1320" s="47" t="s">
        <v>2202</v>
      </c>
      <c r="B1320" s="64" t="s">
        <v>1595</v>
      </c>
      <c r="C1320" s="13">
        <v>250</v>
      </c>
      <c r="D1320" s="14">
        <v>0</v>
      </c>
      <c r="E1320" s="14">
        <v>0</v>
      </c>
      <c r="F1320" s="13">
        <v>0</v>
      </c>
      <c r="G1320" s="14">
        <v>0</v>
      </c>
      <c r="H1320" s="14">
        <v>0</v>
      </c>
      <c r="I1320" s="1">
        <v>-250</v>
      </c>
      <c r="J1320" s="9">
        <v>0</v>
      </c>
    </row>
    <row r="1321" spans="1:10" s="23" customFormat="1" x14ac:dyDescent="0.45">
      <c r="A1321" s="47" t="s">
        <v>1798</v>
      </c>
      <c r="B1321" s="64" t="s">
        <v>1595</v>
      </c>
      <c r="C1321" s="13">
        <v>60</v>
      </c>
      <c r="D1321" s="14">
        <v>0</v>
      </c>
      <c r="E1321" s="14">
        <v>0</v>
      </c>
      <c r="F1321" s="13">
        <v>0</v>
      </c>
      <c r="G1321" s="14">
        <v>0</v>
      </c>
      <c r="H1321" s="14">
        <v>0</v>
      </c>
      <c r="I1321" s="1">
        <v>-60</v>
      </c>
      <c r="J1321" s="9">
        <v>0</v>
      </c>
    </row>
    <row r="1322" spans="1:10" s="23" customFormat="1" x14ac:dyDescent="0.45">
      <c r="A1322" s="47" t="s">
        <v>1924</v>
      </c>
      <c r="B1322" s="64" t="s">
        <v>1595</v>
      </c>
      <c r="C1322" s="13">
        <v>14.5</v>
      </c>
      <c r="D1322" s="14">
        <v>0</v>
      </c>
      <c r="E1322" s="14">
        <v>0</v>
      </c>
      <c r="F1322" s="13">
        <v>0</v>
      </c>
      <c r="G1322" s="14">
        <v>0</v>
      </c>
      <c r="H1322" s="14">
        <v>0</v>
      </c>
      <c r="I1322" s="1">
        <v>-14.5</v>
      </c>
      <c r="J1322" s="9">
        <v>0</v>
      </c>
    </row>
    <row r="1323" spans="1:10" s="23" customFormat="1" x14ac:dyDescent="0.45">
      <c r="A1323" s="47" t="s">
        <v>1427</v>
      </c>
      <c r="B1323" s="64" t="s">
        <v>1595</v>
      </c>
      <c r="C1323" s="13">
        <v>11.7</v>
      </c>
      <c r="D1323" s="14">
        <v>0</v>
      </c>
      <c r="E1323" s="14">
        <v>0</v>
      </c>
      <c r="F1323" s="13">
        <v>0</v>
      </c>
      <c r="G1323" s="14">
        <v>0</v>
      </c>
      <c r="H1323" s="14">
        <v>0</v>
      </c>
      <c r="I1323" s="1">
        <v>-11.7</v>
      </c>
      <c r="J1323" s="9">
        <v>0</v>
      </c>
    </row>
    <row r="1324" spans="1:10" s="23" customFormat="1" x14ac:dyDescent="0.45">
      <c r="A1324" s="47" t="s">
        <v>737</v>
      </c>
      <c r="B1324" s="64" t="s">
        <v>1595</v>
      </c>
      <c r="C1324" s="13">
        <v>20</v>
      </c>
      <c r="D1324" s="14">
        <v>0</v>
      </c>
      <c r="E1324" s="14">
        <v>0</v>
      </c>
      <c r="F1324" s="13">
        <v>0</v>
      </c>
      <c r="G1324" s="14">
        <v>0</v>
      </c>
      <c r="H1324" s="14">
        <v>0</v>
      </c>
      <c r="I1324" s="1">
        <v>-20</v>
      </c>
      <c r="J1324" s="9">
        <v>0</v>
      </c>
    </row>
    <row r="1325" spans="1:10" s="23" customFormat="1" x14ac:dyDescent="0.45">
      <c r="A1325" s="47" t="s">
        <v>522</v>
      </c>
      <c r="B1325" s="64" t="s">
        <v>1595</v>
      </c>
      <c r="C1325" s="13">
        <v>40</v>
      </c>
      <c r="D1325" s="14">
        <v>0</v>
      </c>
      <c r="E1325" s="14">
        <v>0</v>
      </c>
      <c r="F1325" s="13">
        <v>0</v>
      </c>
      <c r="G1325" s="14">
        <v>0</v>
      </c>
      <c r="H1325" s="14">
        <v>0</v>
      </c>
      <c r="I1325" s="1">
        <v>-40</v>
      </c>
      <c r="J1325" s="9">
        <v>0</v>
      </c>
    </row>
    <row r="1326" spans="1:10" s="23" customFormat="1" x14ac:dyDescent="0.45">
      <c r="A1326" s="69" t="s">
        <v>832</v>
      </c>
      <c r="B1326" s="65"/>
      <c r="C1326" s="49">
        <f>SUM($C$1307:$C$1325)</f>
        <v>50798.899999999994</v>
      </c>
      <c r="D1326" s="50">
        <f>SUM($D$1307:$D$1325)</f>
        <v>1</v>
      </c>
      <c r="E1326" s="50">
        <f>SUM($E$1307:$E$1325)</f>
        <v>45000</v>
      </c>
      <c r="F1326" s="49">
        <f>SUM($F$1307:$F$1325)</f>
        <v>49500</v>
      </c>
      <c r="G1326" s="50">
        <f>SUM($G$1307:$G$1325)</f>
        <v>1</v>
      </c>
      <c r="H1326" s="50">
        <f>SUM($H$1307:$H$1325)</f>
        <v>45000</v>
      </c>
      <c r="I1326" s="51">
        <f>SUM($I$1307:$I$1325)</f>
        <v>-1298.9000000000001</v>
      </c>
      <c r="J1326" s="52">
        <f>SUM($J$1307:$J$1325)</f>
        <v>0</v>
      </c>
    </row>
    <row r="1327" spans="1:10" s="23" customFormat="1" x14ac:dyDescent="0.45">
      <c r="A1327" s="16"/>
      <c r="B1327" s="67"/>
      <c r="C1327" s="13"/>
      <c r="D1327" s="7"/>
      <c r="E1327" s="7"/>
      <c r="F1327" s="13"/>
      <c r="G1327" s="7"/>
      <c r="H1327" s="7"/>
      <c r="I1327" s="1"/>
      <c r="J1327" s="9"/>
    </row>
    <row r="1328" spans="1:10" s="23" customFormat="1" x14ac:dyDescent="0.45">
      <c r="A1328" s="45" t="s">
        <v>1452</v>
      </c>
      <c r="B1328" s="63"/>
      <c r="C1328" s="4"/>
      <c r="D1328" s="2"/>
      <c r="E1328" s="2"/>
      <c r="F1328" s="4"/>
      <c r="G1328" s="2"/>
      <c r="H1328" s="2"/>
      <c r="I1328" s="6"/>
      <c r="J1328" s="3"/>
    </row>
    <row r="1329" spans="1:10" s="23" customFormat="1" x14ac:dyDescent="0.45">
      <c r="A1329" s="47" t="s">
        <v>733</v>
      </c>
      <c r="B1329" s="64" t="s">
        <v>1595</v>
      </c>
      <c r="C1329" s="13">
        <v>275000</v>
      </c>
      <c r="D1329" s="14">
        <v>1</v>
      </c>
      <c r="E1329" s="14">
        <v>250000</v>
      </c>
      <c r="F1329" s="13">
        <v>286000</v>
      </c>
      <c r="G1329" s="14">
        <v>1</v>
      </c>
      <c r="H1329" s="14">
        <v>260000</v>
      </c>
      <c r="I1329" s="1">
        <v>11000</v>
      </c>
      <c r="J1329" s="9">
        <v>10000</v>
      </c>
    </row>
    <row r="1330" spans="1:10" s="23" customFormat="1" x14ac:dyDescent="0.45">
      <c r="A1330" s="47" t="s">
        <v>676</v>
      </c>
      <c r="B1330" s="64" t="s">
        <v>1595</v>
      </c>
      <c r="C1330" s="13">
        <v>14.3</v>
      </c>
      <c r="D1330" s="14">
        <v>0</v>
      </c>
      <c r="E1330" s="14">
        <v>0</v>
      </c>
      <c r="F1330" s="13">
        <v>0</v>
      </c>
      <c r="G1330" s="14">
        <v>0</v>
      </c>
      <c r="H1330" s="14">
        <v>0</v>
      </c>
      <c r="I1330" s="1">
        <v>-14.3</v>
      </c>
      <c r="J1330" s="9">
        <v>0</v>
      </c>
    </row>
    <row r="1331" spans="1:10" s="23" customFormat="1" x14ac:dyDescent="0.45">
      <c r="A1331" s="47" t="s">
        <v>460</v>
      </c>
      <c r="B1331" s="64" t="s">
        <v>1595</v>
      </c>
      <c r="C1331" s="13">
        <v>11.5</v>
      </c>
      <c r="D1331" s="14">
        <v>0</v>
      </c>
      <c r="E1331" s="14">
        <v>0</v>
      </c>
      <c r="F1331" s="13">
        <v>0</v>
      </c>
      <c r="G1331" s="14">
        <v>0</v>
      </c>
      <c r="H1331" s="14">
        <v>0</v>
      </c>
      <c r="I1331" s="1">
        <v>-11.5</v>
      </c>
      <c r="J1331" s="9">
        <v>0</v>
      </c>
    </row>
    <row r="1332" spans="1:10" s="23" customFormat="1" x14ac:dyDescent="0.45">
      <c r="A1332" s="47" t="s">
        <v>1563</v>
      </c>
      <c r="B1332" s="64" t="s">
        <v>1595</v>
      </c>
      <c r="C1332" s="13">
        <v>14.5</v>
      </c>
      <c r="D1332" s="14">
        <v>0</v>
      </c>
      <c r="E1332" s="14">
        <v>0</v>
      </c>
      <c r="F1332" s="13">
        <v>0</v>
      </c>
      <c r="G1332" s="14">
        <v>0</v>
      </c>
      <c r="H1332" s="14">
        <v>0</v>
      </c>
      <c r="I1332" s="1">
        <v>-14.5</v>
      </c>
      <c r="J1332" s="9">
        <v>0</v>
      </c>
    </row>
    <row r="1333" spans="1:10" s="23" customFormat="1" x14ac:dyDescent="0.45">
      <c r="A1333" s="47" t="s">
        <v>1271</v>
      </c>
      <c r="B1333" s="64" t="s">
        <v>1595</v>
      </c>
      <c r="C1333" s="13">
        <v>11.7</v>
      </c>
      <c r="D1333" s="14">
        <v>0</v>
      </c>
      <c r="E1333" s="14">
        <v>0</v>
      </c>
      <c r="F1333" s="13">
        <v>0</v>
      </c>
      <c r="G1333" s="14">
        <v>0</v>
      </c>
      <c r="H1333" s="14">
        <v>0</v>
      </c>
      <c r="I1333" s="1">
        <v>-11.7</v>
      </c>
      <c r="J1333" s="9">
        <v>0</v>
      </c>
    </row>
    <row r="1334" spans="1:10" s="23" customFormat="1" x14ac:dyDescent="0.45">
      <c r="A1334" s="47" t="s">
        <v>1336</v>
      </c>
      <c r="B1334" s="64" t="s">
        <v>1595</v>
      </c>
      <c r="C1334" s="13">
        <v>130.5</v>
      </c>
      <c r="D1334" s="14">
        <v>0</v>
      </c>
      <c r="E1334" s="14">
        <v>0</v>
      </c>
      <c r="F1334" s="13">
        <v>0</v>
      </c>
      <c r="G1334" s="14">
        <v>0</v>
      </c>
      <c r="H1334" s="14">
        <v>0</v>
      </c>
      <c r="I1334" s="1">
        <v>-130.5</v>
      </c>
      <c r="J1334" s="9">
        <v>0</v>
      </c>
    </row>
    <row r="1335" spans="1:10" s="23" customFormat="1" x14ac:dyDescent="0.45">
      <c r="A1335" s="47" t="s">
        <v>1125</v>
      </c>
      <c r="B1335" s="64" t="s">
        <v>1595</v>
      </c>
      <c r="C1335" s="13">
        <v>105</v>
      </c>
      <c r="D1335" s="14">
        <v>0</v>
      </c>
      <c r="E1335" s="14">
        <v>0</v>
      </c>
      <c r="F1335" s="13">
        <v>0</v>
      </c>
      <c r="G1335" s="14">
        <v>0</v>
      </c>
      <c r="H1335" s="14">
        <v>0</v>
      </c>
      <c r="I1335" s="1">
        <v>-105</v>
      </c>
      <c r="J1335" s="9">
        <v>0</v>
      </c>
    </row>
    <row r="1336" spans="1:10" s="23" customFormat="1" x14ac:dyDescent="0.45">
      <c r="A1336" s="47" t="s">
        <v>1203</v>
      </c>
      <c r="B1336" s="64" t="s">
        <v>1595</v>
      </c>
      <c r="C1336" s="13">
        <v>8</v>
      </c>
      <c r="D1336" s="14">
        <v>0</v>
      </c>
      <c r="E1336" s="14">
        <v>0</v>
      </c>
      <c r="F1336" s="13">
        <v>0</v>
      </c>
      <c r="G1336" s="14">
        <v>0</v>
      </c>
      <c r="H1336" s="14">
        <v>0</v>
      </c>
      <c r="I1336" s="1">
        <v>-8</v>
      </c>
      <c r="J1336" s="9">
        <v>0</v>
      </c>
    </row>
    <row r="1337" spans="1:10" s="23" customFormat="1" x14ac:dyDescent="0.45">
      <c r="A1337" s="47" t="s">
        <v>844</v>
      </c>
      <c r="B1337" s="64" t="s">
        <v>1595</v>
      </c>
      <c r="C1337" s="13">
        <v>6</v>
      </c>
      <c r="D1337" s="14">
        <v>0</v>
      </c>
      <c r="E1337" s="14">
        <v>0</v>
      </c>
      <c r="F1337" s="13">
        <v>0</v>
      </c>
      <c r="G1337" s="14">
        <v>0</v>
      </c>
      <c r="H1337" s="14">
        <v>0</v>
      </c>
      <c r="I1337" s="1">
        <v>-6</v>
      </c>
      <c r="J1337" s="9">
        <v>0</v>
      </c>
    </row>
    <row r="1338" spans="1:10" s="23" customFormat="1" x14ac:dyDescent="0.45">
      <c r="A1338" s="47" t="s">
        <v>673</v>
      </c>
      <c r="B1338" s="64" t="s">
        <v>1595</v>
      </c>
      <c r="C1338" s="13">
        <v>4.0999999999999996</v>
      </c>
      <c r="D1338" s="14">
        <v>0</v>
      </c>
      <c r="E1338" s="14">
        <v>0</v>
      </c>
      <c r="F1338" s="13">
        <v>0</v>
      </c>
      <c r="G1338" s="14">
        <v>0</v>
      </c>
      <c r="H1338" s="14">
        <v>0</v>
      </c>
      <c r="I1338" s="1">
        <v>-4.0999999999999996</v>
      </c>
      <c r="J1338" s="9">
        <v>0</v>
      </c>
    </row>
    <row r="1339" spans="1:10" s="23" customFormat="1" x14ac:dyDescent="0.45">
      <c r="A1339" s="47" t="s">
        <v>1257</v>
      </c>
      <c r="B1339" s="64" t="s">
        <v>1595</v>
      </c>
      <c r="C1339" s="13">
        <v>160</v>
      </c>
      <c r="D1339" s="14">
        <v>0</v>
      </c>
      <c r="E1339" s="14">
        <v>0</v>
      </c>
      <c r="F1339" s="13">
        <v>0</v>
      </c>
      <c r="G1339" s="14">
        <v>0</v>
      </c>
      <c r="H1339" s="14">
        <v>0</v>
      </c>
      <c r="I1339" s="1">
        <v>-160</v>
      </c>
      <c r="J1339" s="9">
        <v>0</v>
      </c>
    </row>
    <row r="1340" spans="1:10" s="23" customFormat="1" x14ac:dyDescent="0.45">
      <c r="A1340" s="47" t="s">
        <v>1744</v>
      </c>
      <c r="B1340" s="64" t="s">
        <v>1595</v>
      </c>
      <c r="C1340" s="13">
        <v>120</v>
      </c>
      <c r="D1340" s="14">
        <v>0</v>
      </c>
      <c r="E1340" s="14">
        <v>0</v>
      </c>
      <c r="F1340" s="13">
        <v>0</v>
      </c>
      <c r="G1340" s="14">
        <v>0</v>
      </c>
      <c r="H1340" s="14">
        <v>0</v>
      </c>
      <c r="I1340" s="1">
        <v>-120</v>
      </c>
      <c r="J1340" s="9">
        <v>0</v>
      </c>
    </row>
    <row r="1341" spans="1:10" s="23" customFormat="1" x14ac:dyDescent="0.45">
      <c r="A1341" s="47" t="s">
        <v>709</v>
      </c>
      <c r="B1341" s="64" t="s">
        <v>1595</v>
      </c>
      <c r="C1341" s="13">
        <v>2</v>
      </c>
      <c r="D1341" s="14">
        <v>0</v>
      </c>
      <c r="E1341" s="14">
        <v>0</v>
      </c>
      <c r="F1341" s="13">
        <v>0</v>
      </c>
      <c r="G1341" s="14">
        <v>0</v>
      </c>
      <c r="H1341" s="14">
        <v>0</v>
      </c>
      <c r="I1341" s="1">
        <v>-2</v>
      </c>
      <c r="J1341" s="9">
        <v>0</v>
      </c>
    </row>
    <row r="1342" spans="1:10" s="23" customFormat="1" x14ac:dyDescent="0.45">
      <c r="A1342" s="47" t="s">
        <v>654</v>
      </c>
      <c r="B1342" s="64" t="s">
        <v>1595</v>
      </c>
      <c r="C1342" s="13">
        <v>12</v>
      </c>
      <c r="D1342" s="14">
        <v>0</v>
      </c>
      <c r="E1342" s="14">
        <v>0</v>
      </c>
      <c r="F1342" s="13">
        <v>0</v>
      </c>
      <c r="G1342" s="14">
        <v>0</v>
      </c>
      <c r="H1342" s="14">
        <v>0</v>
      </c>
      <c r="I1342" s="1">
        <v>-12</v>
      </c>
      <c r="J1342" s="9">
        <v>0</v>
      </c>
    </row>
    <row r="1343" spans="1:10" s="23" customFormat="1" x14ac:dyDescent="0.45">
      <c r="A1343" s="47" t="s">
        <v>255</v>
      </c>
      <c r="B1343" s="64" t="s">
        <v>1595</v>
      </c>
      <c r="C1343" s="13">
        <v>2</v>
      </c>
      <c r="D1343" s="14">
        <v>0</v>
      </c>
      <c r="E1343" s="14">
        <v>0</v>
      </c>
      <c r="F1343" s="13">
        <v>0</v>
      </c>
      <c r="G1343" s="14">
        <v>0</v>
      </c>
      <c r="H1343" s="14">
        <v>0</v>
      </c>
      <c r="I1343" s="1">
        <v>-2</v>
      </c>
      <c r="J1343" s="9">
        <v>0</v>
      </c>
    </row>
    <row r="1344" spans="1:10" s="23" customFormat="1" x14ac:dyDescent="0.45">
      <c r="A1344" s="47" t="s">
        <v>1103</v>
      </c>
      <c r="B1344" s="64" t="s">
        <v>1595</v>
      </c>
      <c r="C1344" s="13">
        <v>6.3</v>
      </c>
      <c r="D1344" s="14">
        <v>0</v>
      </c>
      <c r="E1344" s="14">
        <v>0</v>
      </c>
      <c r="F1344" s="13">
        <v>0</v>
      </c>
      <c r="G1344" s="14">
        <v>0</v>
      </c>
      <c r="H1344" s="14">
        <v>0</v>
      </c>
      <c r="I1344" s="1">
        <v>-6.3</v>
      </c>
      <c r="J1344" s="9">
        <v>0</v>
      </c>
    </row>
    <row r="1345" spans="1:10" s="23" customFormat="1" x14ac:dyDescent="0.45">
      <c r="A1345" s="47" t="s">
        <v>1320</v>
      </c>
      <c r="B1345" s="64" t="s">
        <v>1595</v>
      </c>
      <c r="C1345" s="13">
        <v>5.5</v>
      </c>
      <c r="D1345" s="14">
        <v>0</v>
      </c>
      <c r="E1345" s="14">
        <v>0</v>
      </c>
      <c r="F1345" s="13">
        <v>0</v>
      </c>
      <c r="G1345" s="14">
        <v>0</v>
      </c>
      <c r="H1345" s="14">
        <v>0</v>
      </c>
      <c r="I1345" s="1">
        <v>-5.5</v>
      </c>
      <c r="J1345" s="9">
        <v>0</v>
      </c>
    </row>
    <row r="1346" spans="1:10" s="23" customFormat="1" x14ac:dyDescent="0.45">
      <c r="A1346" s="47" t="s">
        <v>1433</v>
      </c>
      <c r="B1346" s="64" t="s">
        <v>1595</v>
      </c>
      <c r="C1346" s="13">
        <v>6</v>
      </c>
      <c r="D1346" s="14">
        <v>0</v>
      </c>
      <c r="E1346" s="14">
        <v>0</v>
      </c>
      <c r="F1346" s="13">
        <v>0</v>
      </c>
      <c r="G1346" s="14">
        <v>0</v>
      </c>
      <c r="H1346" s="14">
        <v>0</v>
      </c>
      <c r="I1346" s="1">
        <v>-6</v>
      </c>
      <c r="J1346" s="9">
        <v>0</v>
      </c>
    </row>
    <row r="1347" spans="1:10" s="23" customFormat="1" x14ac:dyDescent="0.45">
      <c r="A1347" s="47" t="s">
        <v>1461</v>
      </c>
      <c r="B1347" s="64" t="s">
        <v>1595</v>
      </c>
      <c r="C1347" s="13">
        <v>13.6</v>
      </c>
      <c r="D1347" s="14">
        <v>0</v>
      </c>
      <c r="E1347" s="14">
        <v>0</v>
      </c>
      <c r="F1347" s="13">
        <v>0</v>
      </c>
      <c r="G1347" s="14">
        <v>0</v>
      </c>
      <c r="H1347" s="14">
        <v>0</v>
      </c>
      <c r="I1347" s="1">
        <v>-13.6</v>
      </c>
      <c r="J1347" s="9">
        <v>0</v>
      </c>
    </row>
    <row r="1348" spans="1:10" s="23" customFormat="1" x14ac:dyDescent="0.45">
      <c r="A1348" s="47" t="s">
        <v>660</v>
      </c>
      <c r="B1348" s="64" t="s">
        <v>1595</v>
      </c>
      <c r="C1348" s="13">
        <v>17</v>
      </c>
      <c r="D1348" s="14">
        <v>0</v>
      </c>
      <c r="E1348" s="14">
        <v>0</v>
      </c>
      <c r="F1348" s="13">
        <v>0</v>
      </c>
      <c r="G1348" s="14">
        <v>0</v>
      </c>
      <c r="H1348" s="14">
        <v>0</v>
      </c>
      <c r="I1348" s="1">
        <v>-17</v>
      </c>
      <c r="J1348" s="9">
        <v>0</v>
      </c>
    </row>
    <row r="1349" spans="1:10" s="23" customFormat="1" x14ac:dyDescent="0.45">
      <c r="A1349" s="47" t="s">
        <v>2008</v>
      </c>
      <c r="B1349" s="64" t="s">
        <v>1595</v>
      </c>
      <c r="C1349" s="13">
        <v>272</v>
      </c>
      <c r="D1349" s="14">
        <v>0</v>
      </c>
      <c r="E1349" s="14">
        <v>0</v>
      </c>
      <c r="F1349" s="13">
        <v>0</v>
      </c>
      <c r="G1349" s="14">
        <v>0</v>
      </c>
      <c r="H1349" s="14">
        <v>0</v>
      </c>
      <c r="I1349" s="1">
        <v>-272</v>
      </c>
      <c r="J1349" s="9">
        <v>0</v>
      </c>
    </row>
    <row r="1350" spans="1:10" s="23" customFormat="1" x14ac:dyDescent="0.45">
      <c r="A1350" s="47" t="s">
        <v>1042</v>
      </c>
      <c r="B1350" s="64" t="s">
        <v>1595</v>
      </c>
      <c r="C1350" s="13">
        <v>340</v>
      </c>
      <c r="D1350" s="14">
        <v>0</v>
      </c>
      <c r="E1350" s="14">
        <v>0</v>
      </c>
      <c r="F1350" s="13">
        <v>0</v>
      </c>
      <c r="G1350" s="14">
        <v>0</v>
      </c>
      <c r="H1350" s="14">
        <v>0</v>
      </c>
      <c r="I1350" s="1">
        <v>-340</v>
      </c>
      <c r="J1350" s="9">
        <v>0</v>
      </c>
    </row>
    <row r="1351" spans="1:10" s="23" customFormat="1" x14ac:dyDescent="0.45">
      <c r="A1351" s="47" t="s">
        <v>190</v>
      </c>
      <c r="B1351" s="64" t="s">
        <v>1595</v>
      </c>
      <c r="C1351" s="13">
        <v>106</v>
      </c>
      <c r="D1351" s="14">
        <v>0</v>
      </c>
      <c r="E1351" s="14">
        <v>0</v>
      </c>
      <c r="F1351" s="13">
        <v>0</v>
      </c>
      <c r="G1351" s="14">
        <v>0</v>
      </c>
      <c r="H1351" s="14">
        <v>0</v>
      </c>
      <c r="I1351" s="1">
        <v>-106</v>
      </c>
      <c r="J1351" s="9">
        <v>0</v>
      </c>
    </row>
    <row r="1352" spans="1:10" s="23" customFormat="1" x14ac:dyDescent="0.45">
      <c r="A1352" s="47" t="s">
        <v>1211</v>
      </c>
      <c r="B1352" s="64" t="s">
        <v>1595</v>
      </c>
      <c r="C1352" s="13">
        <v>12</v>
      </c>
      <c r="D1352" s="14">
        <v>0</v>
      </c>
      <c r="E1352" s="14">
        <v>0</v>
      </c>
      <c r="F1352" s="13">
        <v>0</v>
      </c>
      <c r="G1352" s="14">
        <v>0</v>
      </c>
      <c r="H1352" s="14">
        <v>0</v>
      </c>
      <c r="I1352" s="1">
        <v>-12</v>
      </c>
      <c r="J1352" s="9">
        <v>0</v>
      </c>
    </row>
    <row r="1353" spans="1:10" s="23" customFormat="1" x14ac:dyDescent="0.45">
      <c r="A1353" s="47" t="s">
        <v>2234</v>
      </c>
      <c r="B1353" s="64" t="s">
        <v>1595</v>
      </c>
      <c r="C1353" s="13">
        <v>6</v>
      </c>
      <c r="D1353" s="14">
        <v>0</v>
      </c>
      <c r="E1353" s="14">
        <v>0</v>
      </c>
      <c r="F1353" s="13">
        <v>0</v>
      </c>
      <c r="G1353" s="14">
        <v>0</v>
      </c>
      <c r="H1353" s="14">
        <v>0</v>
      </c>
      <c r="I1353" s="1">
        <v>-6</v>
      </c>
      <c r="J1353" s="9">
        <v>0</v>
      </c>
    </row>
    <row r="1354" spans="1:10" s="23" customFormat="1" x14ac:dyDescent="0.45">
      <c r="A1354" s="47" t="s">
        <v>440</v>
      </c>
      <c r="B1354" s="64" t="s">
        <v>1595</v>
      </c>
      <c r="C1354" s="13">
        <v>6</v>
      </c>
      <c r="D1354" s="14">
        <v>0</v>
      </c>
      <c r="E1354" s="14">
        <v>0</v>
      </c>
      <c r="F1354" s="13">
        <v>0</v>
      </c>
      <c r="G1354" s="14">
        <v>0</v>
      </c>
      <c r="H1354" s="14">
        <v>0</v>
      </c>
      <c r="I1354" s="1">
        <v>-6</v>
      </c>
      <c r="J1354" s="9">
        <v>0</v>
      </c>
    </row>
    <row r="1355" spans="1:10" s="23" customFormat="1" x14ac:dyDescent="0.45">
      <c r="A1355" s="47" t="s">
        <v>1903</v>
      </c>
      <c r="B1355" s="64" t="s">
        <v>1595</v>
      </c>
      <c r="C1355" s="13">
        <v>12</v>
      </c>
      <c r="D1355" s="14">
        <v>0</v>
      </c>
      <c r="E1355" s="14">
        <v>0</v>
      </c>
      <c r="F1355" s="13">
        <v>0</v>
      </c>
      <c r="G1355" s="14">
        <v>0</v>
      </c>
      <c r="H1355" s="14">
        <v>0</v>
      </c>
      <c r="I1355" s="1">
        <v>-12</v>
      </c>
      <c r="J1355" s="9">
        <v>0</v>
      </c>
    </row>
    <row r="1356" spans="1:10" s="23" customFormat="1" x14ac:dyDescent="0.45">
      <c r="A1356" s="47" t="s">
        <v>947</v>
      </c>
      <c r="B1356" s="64" t="s">
        <v>1595</v>
      </c>
      <c r="C1356" s="13">
        <v>8</v>
      </c>
      <c r="D1356" s="14">
        <v>0</v>
      </c>
      <c r="E1356" s="14">
        <v>0</v>
      </c>
      <c r="F1356" s="13">
        <v>0</v>
      </c>
      <c r="G1356" s="14">
        <v>0</v>
      </c>
      <c r="H1356" s="14">
        <v>0</v>
      </c>
      <c r="I1356" s="1">
        <v>-8</v>
      </c>
      <c r="J1356" s="9">
        <v>0</v>
      </c>
    </row>
    <row r="1357" spans="1:10" s="23" customFormat="1" x14ac:dyDescent="0.45">
      <c r="A1357" s="47" t="s">
        <v>450</v>
      </c>
      <c r="B1357" s="64" t="s">
        <v>1595</v>
      </c>
      <c r="C1357" s="13">
        <v>17</v>
      </c>
      <c r="D1357" s="14">
        <v>0</v>
      </c>
      <c r="E1357" s="14">
        <v>0</v>
      </c>
      <c r="F1357" s="13">
        <v>0</v>
      </c>
      <c r="G1357" s="14">
        <v>0</v>
      </c>
      <c r="H1357" s="14">
        <v>0</v>
      </c>
      <c r="I1357" s="1">
        <v>-17</v>
      </c>
      <c r="J1357" s="9">
        <v>0</v>
      </c>
    </row>
    <row r="1358" spans="1:10" s="23" customFormat="1" x14ac:dyDescent="0.45">
      <c r="A1358" s="47" t="s">
        <v>1118</v>
      </c>
      <c r="B1358" s="64" t="s">
        <v>1595</v>
      </c>
      <c r="C1358" s="13">
        <v>120</v>
      </c>
      <c r="D1358" s="14">
        <v>0</v>
      </c>
      <c r="E1358" s="14">
        <v>0</v>
      </c>
      <c r="F1358" s="13">
        <v>0</v>
      </c>
      <c r="G1358" s="14">
        <v>0</v>
      </c>
      <c r="H1358" s="14">
        <v>0</v>
      </c>
      <c r="I1358" s="1">
        <v>-120</v>
      </c>
      <c r="J1358" s="9">
        <v>0</v>
      </c>
    </row>
    <row r="1359" spans="1:10" s="23" customFormat="1" x14ac:dyDescent="0.45">
      <c r="A1359" s="47" t="s">
        <v>569</v>
      </c>
      <c r="B1359" s="64" t="s">
        <v>1595</v>
      </c>
      <c r="C1359" s="13">
        <v>100</v>
      </c>
      <c r="D1359" s="14">
        <v>0</v>
      </c>
      <c r="E1359" s="14">
        <v>0</v>
      </c>
      <c r="F1359" s="13">
        <v>0</v>
      </c>
      <c r="G1359" s="14">
        <v>0</v>
      </c>
      <c r="H1359" s="14">
        <v>0</v>
      </c>
      <c r="I1359" s="1">
        <v>-100</v>
      </c>
      <c r="J1359" s="9">
        <v>0</v>
      </c>
    </row>
    <row r="1360" spans="1:10" s="23" customFormat="1" x14ac:dyDescent="0.45">
      <c r="A1360" s="69" t="s">
        <v>2253</v>
      </c>
      <c r="B1360" s="65"/>
      <c r="C1360" s="49">
        <f>SUM($C$1329:$C$1359)</f>
        <v>276648.99999999994</v>
      </c>
      <c r="D1360" s="50">
        <f>SUM($D$1329:$D$1359)</f>
        <v>1</v>
      </c>
      <c r="E1360" s="50">
        <f>SUM($E$1329:$E$1359)</f>
        <v>250000</v>
      </c>
      <c r="F1360" s="49">
        <f>SUM($F$1329:$F$1359)</f>
        <v>286000</v>
      </c>
      <c r="G1360" s="50">
        <f>SUM($G$1329:$G$1359)</f>
        <v>1</v>
      </c>
      <c r="H1360" s="50">
        <f>SUM($H$1329:$H$1359)</f>
        <v>260000</v>
      </c>
      <c r="I1360" s="51">
        <f>SUM($I$1329:$I$1359)</f>
        <v>9351</v>
      </c>
      <c r="J1360" s="52">
        <f>SUM($J$1329:$J$1359)</f>
        <v>10000</v>
      </c>
    </row>
    <row r="1361" spans="1:10" s="23" customFormat="1" x14ac:dyDescent="0.45">
      <c r="A1361" s="16"/>
      <c r="B1361" s="67"/>
      <c r="C1361" s="13"/>
      <c r="D1361" s="7"/>
      <c r="E1361" s="7"/>
      <c r="F1361" s="13"/>
      <c r="G1361" s="7"/>
      <c r="H1361" s="7"/>
      <c r="I1361" s="1"/>
      <c r="J1361" s="9"/>
    </row>
    <row r="1362" spans="1:10" s="23" customFormat="1" x14ac:dyDescent="0.45">
      <c r="A1362" s="45" t="s">
        <v>968</v>
      </c>
      <c r="B1362" s="63"/>
      <c r="C1362" s="4"/>
      <c r="D1362" s="2"/>
      <c r="E1362" s="2"/>
      <c r="F1362" s="4"/>
      <c r="G1362" s="2"/>
      <c r="H1362" s="2"/>
      <c r="I1362" s="6"/>
      <c r="J1362" s="3"/>
    </row>
    <row r="1363" spans="1:10" s="23" customFormat="1" x14ac:dyDescent="0.45">
      <c r="A1363" s="47" t="s">
        <v>346</v>
      </c>
      <c r="B1363" s="64" t="s">
        <v>1595</v>
      </c>
      <c r="C1363" s="13">
        <v>840000</v>
      </c>
      <c r="D1363" s="14">
        <v>1</v>
      </c>
      <c r="E1363" s="14">
        <v>840000</v>
      </c>
      <c r="F1363" s="13">
        <v>840000</v>
      </c>
      <c r="G1363" s="14">
        <v>1</v>
      </c>
      <c r="H1363" s="14">
        <v>840000</v>
      </c>
      <c r="I1363" s="1">
        <v>0</v>
      </c>
      <c r="J1363" s="9">
        <v>0</v>
      </c>
    </row>
    <row r="1364" spans="1:10" s="23" customFormat="1" x14ac:dyDescent="0.45">
      <c r="A1364" s="47" t="s">
        <v>1148</v>
      </c>
      <c r="B1364" s="64" t="s">
        <v>1595</v>
      </c>
      <c r="C1364" s="13">
        <v>17.899999999999999</v>
      </c>
      <c r="D1364" s="14">
        <v>0</v>
      </c>
      <c r="E1364" s="14">
        <v>0</v>
      </c>
      <c r="F1364" s="13">
        <v>0</v>
      </c>
      <c r="G1364" s="14">
        <v>0</v>
      </c>
      <c r="H1364" s="14">
        <v>0</v>
      </c>
      <c r="I1364" s="1">
        <v>-17.899999999999999</v>
      </c>
      <c r="J1364" s="9">
        <v>0</v>
      </c>
    </row>
    <row r="1365" spans="1:10" s="23" customFormat="1" x14ac:dyDescent="0.45">
      <c r="A1365" s="47" t="s">
        <v>1931</v>
      </c>
      <c r="B1365" s="64" t="s">
        <v>1595</v>
      </c>
      <c r="C1365" s="13">
        <v>14.3</v>
      </c>
      <c r="D1365" s="14">
        <v>0</v>
      </c>
      <c r="E1365" s="14">
        <v>0</v>
      </c>
      <c r="F1365" s="13">
        <v>0</v>
      </c>
      <c r="G1365" s="14">
        <v>0</v>
      </c>
      <c r="H1365" s="14">
        <v>0</v>
      </c>
      <c r="I1365" s="1">
        <v>-14.3</v>
      </c>
      <c r="J1365" s="9">
        <v>0</v>
      </c>
    </row>
    <row r="1366" spans="1:10" s="23" customFormat="1" x14ac:dyDescent="0.45">
      <c r="A1366" s="47" t="s">
        <v>534</v>
      </c>
      <c r="B1366" s="64" t="s">
        <v>1595</v>
      </c>
      <c r="C1366" s="13">
        <v>18.7</v>
      </c>
      <c r="D1366" s="14">
        <v>0</v>
      </c>
      <c r="E1366" s="14">
        <v>0</v>
      </c>
      <c r="F1366" s="13">
        <v>0</v>
      </c>
      <c r="G1366" s="14">
        <v>0</v>
      </c>
      <c r="H1366" s="14">
        <v>0</v>
      </c>
      <c r="I1366" s="1">
        <v>-18.7</v>
      </c>
      <c r="J1366" s="9">
        <v>0</v>
      </c>
    </row>
    <row r="1367" spans="1:10" s="23" customFormat="1" x14ac:dyDescent="0.45">
      <c r="A1367" s="47" t="s">
        <v>94</v>
      </c>
      <c r="B1367" s="64" t="s">
        <v>1595</v>
      </c>
      <c r="C1367" s="13">
        <v>15</v>
      </c>
      <c r="D1367" s="14">
        <v>0</v>
      </c>
      <c r="E1367" s="14">
        <v>0</v>
      </c>
      <c r="F1367" s="13">
        <v>0</v>
      </c>
      <c r="G1367" s="14">
        <v>0</v>
      </c>
      <c r="H1367" s="14">
        <v>0</v>
      </c>
      <c r="I1367" s="1">
        <v>-15</v>
      </c>
      <c r="J1367" s="9">
        <v>0</v>
      </c>
    </row>
    <row r="1368" spans="1:10" s="23" customFormat="1" x14ac:dyDescent="0.45">
      <c r="A1368" s="47" t="s">
        <v>1460</v>
      </c>
      <c r="B1368" s="64" t="s">
        <v>1595</v>
      </c>
      <c r="C1368" s="13">
        <v>61</v>
      </c>
      <c r="D1368" s="14">
        <v>0</v>
      </c>
      <c r="E1368" s="14">
        <v>0</v>
      </c>
      <c r="F1368" s="13">
        <v>0</v>
      </c>
      <c r="G1368" s="14">
        <v>0</v>
      </c>
      <c r="H1368" s="14">
        <v>0</v>
      </c>
      <c r="I1368" s="1">
        <v>-61</v>
      </c>
      <c r="J1368" s="9">
        <v>0</v>
      </c>
    </row>
    <row r="1369" spans="1:10" s="23" customFormat="1" x14ac:dyDescent="0.45">
      <c r="A1369" s="47" t="s">
        <v>2197</v>
      </c>
      <c r="B1369" s="64" t="s">
        <v>1595</v>
      </c>
      <c r="C1369" s="13">
        <v>38500</v>
      </c>
      <c r="D1369" s="14">
        <v>1</v>
      </c>
      <c r="E1369" s="14">
        <v>35000</v>
      </c>
      <c r="F1369" s="13">
        <v>36300</v>
      </c>
      <c r="G1369" s="14">
        <v>1</v>
      </c>
      <c r="H1369" s="14">
        <v>33000</v>
      </c>
      <c r="I1369" s="1">
        <v>-2200</v>
      </c>
      <c r="J1369" s="9">
        <v>-2000</v>
      </c>
    </row>
    <row r="1370" spans="1:10" s="23" customFormat="1" x14ac:dyDescent="0.45">
      <c r="A1370" s="47" t="s">
        <v>1204</v>
      </c>
      <c r="B1370" s="64" t="s">
        <v>1595</v>
      </c>
      <c r="C1370" s="13">
        <v>43</v>
      </c>
      <c r="D1370" s="14">
        <v>0</v>
      </c>
      <c r="E1370" s="14">
        <v>0</v>
      </c>
      <c r="F1370" s="13">
        <v>0</v>
      </c>
      <c r="G1370" s="14">
        <v>0</v>
      </c>
      <c r="H1370" s="14">
        <v>0</v>
      </c>
      <c r="I1370" s="1">
        <v>-43</v>
      </c>
      <c r="J1370" s="9">
        <v>0</v>
      </c>
    </row>
    <row r="1371" spans="1:10" s="23" customFormat="1" x14ac:dyDescent="0.45">
      <c r="A1371" s="47" t="s">
        <v>734</v>
      </c>
      <c r="B1371" s="64" t="s">
        <v>1595</v>
      </c>
      <c r="C1371" s="13">
        <v>30</v>
      </c>
      <c r="D1371" s="14">
        <v>0</v>
      </c>
      <c r="E1371" s="14">
        <v>0</v>
      </c>
      <c r="F1371" s="13">
        <v>0</v>
      </c>
      <c r="G1371" s="14">
        <v>0</v>
      </c>
      <c r="H1371" s="14">
        <v>0</v>
      </c>
      <c r="I1371" s="1">
        <v>-30</v>
      </c>
      <c r="J1371" s="9">
        <v>0</v>
      </c>
    </row>
    <row r="1372" spans="1:10" s="23" customFormat="1" x14ac:dyDescent="0.45">
      <c r="A1372" s="47" t="s">
        <v>768</v>
      </c>
      <c r="B1372" s="64" t="s">
        <v>1595</v>
      </c>
      <c r="C1372" s="13">
        <v>24</v>
      </c>
      <c r="D1372" s="14">
        <v>0</v>
      </c>
      <c r="E1372" s="14">
        <v>0</v>
      </c>
      <c r="F1372" s="13">
        <v>0</v>
      </c>
      <c r="G1372" s="14">
        <v>0</v>
      </c>
      <c r="H1372" s="14">
        <v>0</v>
      </c>
      <c r="I1372" s="1">
        <v>-24</v>
      </c>
      <c r="J1372" s="9">
        <v>0</v>
      </c>
    </row>
    <row r="1373" spans="1:10" s="23" customFormat="1" x14ac:dyDescent="0.45">
      <c r="A1373" s="47" t="s">
        <v>672</v>
      </c>
      <c r="B1373" s="64" t="s">
        <v>1595</v>
      </c>
      <c r="C1373" s="13">
        <v>54</v>
      </c>
      <c r="D1373" s="14">
        <v>0</v>
      </c>
      <c r="E1373" s="14">
        <v>0</v>
      </c>
      <c r="F1373" s="13">
        <v>0</v>
      </c>
      <c r="G1373" s="14">
        <v>0</v>
      </c>
      <c r="H1373" s="14">
        <v>0</v>
      </c>
      <c r="I1373" s="1">
        <v>-54</v>
      </c>
      <c r="J1373" s="9">
        <v>0</v>
      </c>
    </row>
    <row r="1374" spans="1:10" s="23" customFormat="1" x14ac:dyDescent="0.45">
      <c r="A1374" s="47" t="s">
        <v>34</v>
      </c>
      <c r="B1374" s="64" t="s">
        <v>1595</v>
      </c>
      <c r="C1374" s="13">
        <v>100</v>
      </c>
      <c r="D1374" s="14">
        <v>0</v>
      </c>
      <c r="E1374" s="14">
        <v>0</v>
      </c>
      <c r="F1374" s="13">
        <v>0</v>
      </c>
      <c r="G1374" s="14">
        <v>0</v>
      </c>
      <c r="H1374" s="14">
        <v>0</v>
      </c>
      <c r="I1374" s="1">
        <v>-100</v>
      </c>
      <c r="J1374" s="9">
        <v>0</v>
      </c>
    </row>
    <row r="1375" spans="1:10" s="23" customFormat="1" x14ac:dyDescent="0.45">
      <c r="A1375" s="47" t="s">
        <v>1937</v>
      </c>
      <c r="B1375" s="64" t="s">
        <v>1595</v>
      </c>
      <c r="C1375" s="13">
        <v>31.5</v>
      </c>
      <c r="D1375" s="14">
        <v>0</v>
      </c>
      <c r="E1375" s="14">
        <v>0</v>
      </c>
      <c r="F1375" s="13">
        <v>0</v>
      </c>
      <c r="G1375" s="14">
        <v>0</v>
      </c>
      <c r="H1375" s="14">
        <v>0</v>
      </c>
      <c r="I1375" s="1">
        <v>-31.5</v>
      </c>
      <c r="J1375" s="9">
        <v>0</v>
      </c>
    </row>
    <row r="1376" spans="1:10" s="23" customFormat="1" x14ac:dyDescent="0.45">
      <c r="A1376" s="47" t="s">
        <v>2042</v>
      </c>
      <c r="B1376" s="64" t="s">
        <v>1595</v>
      </c>
      <c r="C1376" s="13">
        <v>24</v>
      </c>
      <c r="D1376" s="14">
        <v>0</v>
      </c>
      <c r="E1376" s="14">
        <v>0</v>
      </c>
      <c r="F1376" s="13">
        <v>0</v>
      </c>
      <c r="G1376" s="14">
        <v>0</v>
      </c>
      <c r="H1376" s="14">
        <v>0</v>
      </c>
      <c r="I1376" s="1">
        <v>-24</v>
      </c>
      <c r="J1376" s="9">
        <v>0</v>
      </c>
    </row>
    <row r="1377" spans="1:10" s="23" customFormat="1" x14ac:dyDescent="0.45">
      <c r="A1377" s="69" t="s">
        <v>1592</v>
      </c>
      <c r="B1377" s="65"/>
      <c r="C1377" s="49">
        <f>SUM($C$1363:$C$1376)</f>
        <v>878933.4</v>
      </c>
      <c r="D1377" s="50">
        <f>SUM($D$1363:$D$1376)</f>
        <v>2</v>
      </c>
      <c r="E1377" s="50">
        <f>SUM($E$1363:$E$1376)</f>
        <v>875000</v>
      </c>
      <c r="F1377" s="49">
        <f>SUM($F$1363:$F$1376)</f>
        <v>876300</v>
      </c>
      <c r="G1377" s="50">
        <f>SUM($G$1363:$G$1376)</f>
        <v>2</v>
      </c>
      <c r="H1377" s="50">
        <f>SUM($H$1363:$H$1376)</f>
        <v>873000</v>
      </c>
      <c r="I1377" s="51">
        <f>SUM($I$1363:$I$1376)</f>
        <v>-2633.4</v>
      </c>
      <c r="J1377" s="52">
        <f>SUM($J$1363:$J$1376)</f>
        <v>-2000</v>
      </c>
    </row>
    <row r="1378" spans="1:10" s="23" customFormat="1" x14ac:dyDescent="0.45">
      <c r="A1378" s="16"/>
      <c r="B1378" s="67"/>
      <c r="C1378" s="13"/>
      <c r="D1378" s="7"/>
      <c r="E1378" s="7"/>
      <c r="F1378" s="13"/>
      <c r="G1378" s="7"/>
      <c r="H1378" s="7"/>
      <c r="I1378" s="1"/>
      <c r="J1378" s="9"/>
    </row>
    <row r="1379" spans="1:10" s="23" customFormat="1" x14ac:dyDescent="0.45">
      <c r="A1379" s="45" t="s">
        <v>878</v>
      </c>
      <c r="B1379" s="63"/>
      <c r="C1379" s="4"/>
      <c r="D1379" s="2"/>
      <c r="E1379" s="2"/>
      <c r="F1379" s="4"/>
      <c r="G1379" s="2"/>
      <c r="H1379" s="2"/>
      <c r="I1379" s="6"/>
      <c r="J1379" s="3"/>
    </row>
    <row r="1380" spans="1:10" s="23" customFormat="1" x14ac:dyDescent="0.45">
      <c r="A1380" s="47" t="s">
        <v>269</v>
      </c>
      <c r="B1380" s="64" t="s">
        <v>1595</v>
      </c>
      <c r="C1380" s="13">
        <v>143000</v>
      </c>
      <c r="D1380" s="14">
        <v>1</v>
      </c>
      <c r="E1380" s="14">
        <v>130000</v>
      </c>
      <c r="F1380" s="13">
        <v>0</v>
      </c>
      <c r="G1380" s="14">
        <v>1</v>
      </c>
      <c r="H1380" s="14">
        <v>0</v>
      </c>
      <c r="I1380" s="1">
        <v>-143000</v>
      </c>
      <c r="J1380" s="9">
        <v>-130000</v>
      </c>
    </row>
    <row r="1381" spans="1:10" s="23" customFormat="1" x14ac:dyDescent="0.45">
      <c r="A1381" s="69" t="s">
        <v>1520</v>
      </c>
      <c r="B1381" s="65"/>
      <c r="C1381" s="49">
        <f>SUM($C$1380:$C$1380)</f>
        <v>143000</v>
      </c>
      <c r="D1381" s="50">
        <f>SUM($D$1380:$D$1380)</f>
        <v>1</v>
      </c>
      <c r="E1381" s="50">
        <f>SUM($E$1380:$E$1380)</f>
        <v>130000</v>
      </c>
      <c r="F1381" s="49">
        <f>SUM($F$1380:$F$1380)</f>
        <v>0</v>
      </c>
      <c r="G1381" s="50">
        <f>SUM($G$1380:$G$1380)</f>
        <v>1</v>
      </c>
      <c r="H1381" s="50">
        <f>SUM($H$1380:$H$1380)</f>
        <v>0</v>
      </c>
      <c r="I1381" s="51">
        <f>SUM($I$1380:$I$1380)</f>
        <v>-143000</v>
      </c>
      <c r="J1381" s="52">
        <f>SUM($J$1380:$J$1380)</f>
        <v>-130000</v>
      </c>
    </row>
    <row r="1382" spans="1:10" s="23" customFormat="1" x14ac:dyDescent="0.45">
      <c r="A1382" s="16"/>
      <c r="B1382" s="67"/>
      <c r="C1382" s="13"/>
      <c r="D1382" s="7"/>
      <c r="E1382" s="7"/>
      <c r="F1382" s="13"/>
      <c r="G1382" s="7"/>
      <c r="H1382" s="7"/>
      <c r="I1382" s="1"/>
      <c r="J1382" s="9"/>
    </row>
    <row r="1383" spans="1:10" s="23" customFormat="1" x14ac:dyDescent="0.45">
      <c r="A1383" s="45" t="s">
        <v>1901</v>
      </c>
      <c r="B1383" s="63"/>
      <c r="C1383" s="4"/>
      <c r="D1383" s="2"/>
      <c r="E1383" s="2"/>
      <c r="F1383" s="4"/>
      <c r="G1383" s="2"/>
      <c r="H1383" s="2"/>
      <c r="I1383" s="6"/>
      <c r="J1383" s="3"/>
    </row>
    <row r="1384" spans="1:10" s="23" customFormat="1" x14ac:dyDescent="0.45">
      <c r="A1384" s="47" t="s">
        <v>1241</v>
      </c>
      <c r="B1384" s="64" t="s">
        <v>1595</v>
      </c>
      <c r="C1384" s="13">
        <v>10000</v>
      </c>
      <c r="D1384" s="14">
        <v>1</v>
      </c>
      <c r="E1384" s="14">
        <v>10000</v>
      </c>
      <c r="F1384" s="13">
        <v>12000</v>
      </c>
      <c r="G1384" s="14">
        <v>1</v>
      </c>
      <c r="H1384" s="14">
        <v>12000</v>
      </c>
      <c r="I1384" s="1">
        <v>2000</v>
      </c>
      <c r="J1384" s="9">
        <v>2000</v>
      </c>
    </row>
    <row r="1385" spans="1:10" s="23" customFormat="1" x14ac:dyDescent="0.45">
      <c r="A1385" s="47" t="s">
        <v>265</v>
      </c>
      <c r="B1385" s="64" t="s">
        <v>1595</v>
      </c>
      <c r="C1385" s="13">
        <v>30</v>
      </c>
      <c r="D1385" s="14">
        <v>0</v>
      </c>
      <c r="E1385" s="14">
        <v>0</v>
      </c>
      <c r="F1385" s="13">
        <v>0</v>
      </c>
      <c r="G1385" s="14">
        <v>0</v>
      </c>
      <c r="H1385" s="14">
        <v>0</v>
      </c>
      <c r="I1385" s="1">
        <v>-30</v>
      </c>
      <c r="J1385" s="9">
        <v>0</v>
      </c>
    </row>
    <row r="1386" spans="1:10" s="23" customFormat="1" x14ac:dyDescent="0.45">
      <c r="A1386" s="47" t="s">
        <v>1170</v>
      </c>
      <c r="B1386" s="64" t="s">
        <v>1595</v>
      </c>
      <c r="C1386" s="13">
        <v>6</v>
      </c>
      <c r="D1386" s="14">
        <v>0</v>
      </c>
      <c r="E1386" s="14">
        <v>0</v>
      </c>
      <c r="F1386" s="13">
        <v>0</v>
      </c>
      <c r="G1386" s="14">
        <v>0</v>
      </c>
      <c r="H1386" s="14">
        <v>0</v>
      </c>
      <c r="I1386" s="1">
        <v>-6</v>
      </c>
      <c r="J1386" s="9">
        <v>0</v>
      </c>
    </row>
    <row r="1387" spans="1:10" s="23" customFormat="1" x14ac:dyDescent="0.45">
      <c r="A1387" s="47" t="s">
        <v>921</v>
      </c>
      <c r="B1387" s="64" t="s">
        <v>1595</v>
      </c>
      <c r="C1387" s="13">
        <v>6.8</v>
      </c>
      <c r="D1387" s="14">
        <v>0</v>
      </c>
      <c r="E1387" s="14">
        <v>0</v>
      </c>
      <c r="F1387" s="13">
        <v>0</v>
      </c>
      <c r="G1387" s="14">
        <v>0</v>
      </c>
      <c r="H1387" s="14">
        <v>0</v>
      </c>
      <c r="I1387" s="1">
        <v>-6.8</v>
      </c>
      <c r="J1387" s="9">
        <v>0</v>
      </c>
    </row>
    <row r="1388" spans="1:10" s="23" customFormat="1" x14ac:dyDescent="0.45">
      <c r="A1388" s="47" t="s">
        <v>1795</v>
      </c>
      <c r="B1388" s="64" t="s">
        <v>1595</v>
      </c>
      <c r="C1388" s="13">
        <v>3.3</v>
      </c>
      <c r="D1388" s="14">
        <v>0</v>
      </c>
      <c r="E1388" s="14">
        <v>0</v>
      </c>
      <c r="F1388" s="13">
        <v>0</v>
      </c>
      <c r="G1388" s="14">
        <v>0</v>
      </c>
      <c r="H1388" s="14">
        <v>0</v>
      </c>
      <c r="I1388" s="1">
        <v>-3.3</v>
      </c>
      <c r="J1388" s="9">
        <v>0</v>
      </c>
    </row>
    <row r="1389" spans="1:10" s="23" customFormat="1" x14ac:dyDescent="0.45">
      <c r="A1389" s="47" t="s">
        <v>1078</v>
      </c>
      <c r="B1389" s="64" t="s">
        <v>1595</v>
      </c>
      <c r="C1389" s="13">
        <v>5.5</v>
      </c>
      <c r="D1389" s="14">
        <v>0</v>
      </c>
      <c r="E1389" s="14">
        <v>0</v>
      </c>
      <c r="F1389" s="13">
        <v>0</v>
      </c>
      <c r="G1389" s="14">
        <v>0</v>
      </c>
      <c r="H1389" s="14">
        <v>0</v>
      </c>
      <c r="I1389" s="1">
        <v>-5.5</v>
      </c>
      <c r="J1389" s="9">
        <v>0</v>
      </c>
    </row>
    <row r="1390" spans="1:10" s="23" customFormat="1" x14ac:dyDescent="0.45">
      <c r="A1390" s="47" t="s">
        <v>1777</v>
      </c>
      <c r="B1390" s="64" t="s">
        <v>1595</v>
      </c>
      <c r="C1390" s="13">
        <v>65.099999999999994</v>
      </c>
      <c r="D1390" s="14">
        <v>0</v>
      </c>
      <c r="E1390" s="14">
        <v>0</v>
      </c>
      <c r="F1390" s="13">
        <v>0</v>
      </c>
      <c r="G1390" s="14">
        <v>0</v>
      </c>
      <c r="H1390" s="14">
        <v>0</v>
      </c>
      <c r="I1390" s="1">
        <v>-65.099999999999994</v>
      </c>
      <c r="J1390" s="9">
        <v>0</v>
      </c>
    </row>
    <row r="1391" spans="1:10" s="23" customFormat="1" x14ac:dyDescent="0.45">
      <c r="A1391" s="47" t="s">
        <v>1865</v>
      </c>
      <c r="B1391" s="64" t="s">
        <v>1595</v>
      </c>
      <c r="C1391" s="13">
        <v>109.2</v>
      </c>
      <c r="D1391" s="14">
        <v>0</v>
      </c>
      <c r="E1391" s="14">
        <v>0</v>
      </c>
      <c r="F1391" s="13">
        <v>0</v>
      </c>
      <c r="G1391" s="14">
        <v>0</v>
      </c>
      <c r="H1391" s="14">
        <v>0</v>
      </c>
      <c r="I1391" s="1">
        <v>-109.2</v>
      </c>
      <c r="J1391" s="9">
        <v>0</v>
      </c>
    </row>
    <row r="1392" spans="1:10" s="23" customFormat="1" x14ac:dyDescent="0.45">
      <c r="A1392" s="69" t="s">
        <v>2156</v>
      </c>
      <c r="B1392" s="65"/>
      <c r="C1392" s="49">
        <f>SUM($C$1384:$C$1391)</f>
        <v>10225.9</v>
      </c>
      <c r="D1392" s="50">
        <f>SUM($D$1384:$D$1391)</f>
        <v>1</v>
      </c>
      <c r="E1392" s="50">
        <f>SUM($E$1384:$E$1391)</f>
        <v>10000</v>
      </c>
      <c r="F1392" s="49">
        <f>SUM($F$1384:$F$1391)</f>
        <v>12000</v>
      </c>
      <c r="G1392" s="50">
        <f>SUM($G$1384:$G$1391)</f>
        <v>1</v>
      </c>
      <c r="H1392" s="50">
        <f>SUM($H$1384:$H$1391)</f>
        <v>12000</v>
      </c>
      <c r="I1392" s="51">
        <f>SUM($I$1384:$I$1391)</f>
        <v>1774.1000000000001</v>
      </c>
      <c r="J1392" s="52">
        <f>SUM($J$1384:$J$1391)</f>
        <v>2000</v>
      </c>
    </row>
    <row r="1393" spans="1:10" s="23" customFormat="1" ht="14.65" thickBot="1" x14ac:dyDescent="0.5">
      <c r="A1393" s="53" t="s">
        <v>61</v>
      </c>
      <c r="B1393" s="66"/>
      <c r="C1393" s="55">
        <f>$C$1256+$C$1289+$C$1304+$C$1326+$C$1360+$C$1377+$C$1381+$C$1392</f>
        <v>2509017.0499999998</v>
      </c>
      <c r="D1393" s="56">
        <f>$D$1256+$D$1289+$D$1304+$D$1326+$D$1360+$D$1377+$D$1381+$D$1392</f>
        <v>8</v>
      </c>
      <c r="E1393" s="56">
        <f>$E$1256+$E$1289+$E$1304+$E$1326+$E$1360+$E$1377+$E$1381+$E$1392</f>
        <v>2340000</v>
      </c>
      <c r="F1393" s="55">
        <f>$F$1256+$F$1289+$F$1304+$F$1326+$F$1360+$F$1377+$F$1381+$F$1392</f>
        <v>2356800</v>
      </c>
      <c r="G1393" s="56">
        <f>$G$1256+$G$1289+$G$1304+$G$1326+$G$1360+$G$1377+$G$1381+$G$1392</f>
        <v>8</v>
      </c>
      <c r="H1393" s="56">
        <f>$H$1256+$H$1289+$H$1304+$H$1326+$H$1360+$H$1377+$H$1381+$H$1392</f>
        <v>2220000</v>
      </c>
      <c r="I1393" s="57">
        <f>$I$1256+$I$1289+$I$1304+$I$1326+$I$1360+$I$1377+$I$1381+$I$1392</f>
        <v>-152217.04999999999</v>
      </c>
      <c r="J1393" s="58">
        <f>$J$1256+$J$1289+$J$1304+$J$1326+$J$1360+$J$1377+$J$1381+$J$1392</f>
        <v>-120000</v>
      </c>
    </row>
    <row r="1394" spans="1:10" s="23" customFormat="1" ht="14.65" thickTop="1" x14ac:dyDescent="0.45">
      <c r="A1394" s="16"/>
      <c r="B1394" s="67"/>
      <c r="C1394" s="13"/>
      <c r="D1394" s="7"/>
      <c r="E1394" s="7"/>
      <c r="F1394" s="13"/>
      <c r="G1394" s="7"/>
      <c r="H1394" s="7"/>
      <c r="I1394" s="1"/>
      <c r="J1394" s="9"/>
    </row>
    <row r="1395" spans="1:10" s="23" customFormat="1" x14ac:dyDescent="0.45">
      <c r="A1395" s="40" t="s">
        <v>2088</v>
      </c>
      <c r="B1395" s="62"/>
      <c r="C1395" s="41"/>
      <c r="D1395" s="42"/>
      <c r="E1395" s="42"/>
      <c r="F1395" s="41"/>
      <c r="G1395" s="42"/>
      <c r="H1395" s="42"/>
      <c r="I1395" s="43"/>
      <c r="J1395" s="44"/>
    </row>
    <row r="1396" spans="1:10" s="23" customFormat="1" x14ac:dyDescent="0.45">
      <c r="A1396" s="45" t="s">
        <v>342</v>
      </c>
      <c r="B1396" s="63"/>
      <c r="C1396" s="4"/>
      <c r="D1396" s="2"/>
      <c r="E1396" s="2"/>
      <c r="F1396" s="4"/>
      <c r="G1396" s="2"/>
      <c r="H1396" s="2"/>
      <c r="I1396" s="6"/>
      <c r="J1396" s="3"/>
    </row>
    <row r="1397" spans="1:10" s="23" customFormat="1" x14ac:dyDescent="0.45">
      <c r="A1397" s="47" t="s">
        <v>801</v>
      </c>
      <c r="B1397" s="64" t="s">
        <v>1595</v>
      </c>
      <c r="C1397" s="13">
        <v>615</v>
      </c>
      <c r="D1397" s="14">
        <v>1</v>
      </c>
      <c r="E1397" s="14">
        <v>559.09</v>
      </c>
      <c r="F1397" s="13">
        <v>620</v>
      </c>
      <c r="G1397" s="14">
        <v>1</v>
      </c>
      <c r="H1397" s="14">
        <v>563.64</v>
      </c>
      <c r="I1397" s="1">
        <v>5</v>
      </c>
      <c r="J1397" s="9">
        <v>4.55</v>
      </c>
    </row>
    <row r="1398" spans="1:10" s="23" customFormat="1" x14ac:dyDescent="0.45">
      <c r="A1398" s="47" t="s">
        <v>83</v>
      </c>
      <c r="B1398" s="64" t="s">
        <v>1595</v>
      </c>
      <c r="C1398" s="13">
        <v>2</v>
      </c>
      <c r="D1398" s="14">
        <v>0</v>
      </c>
      <c r="E1398" s="14">
        <v>0</v>
      </c>
      <c r="F1398" s="13">
        <v>0</v>
      </c>
      <c r="G1398" s="14">
        <v>0</v>
      </c>
      <c r="H1398" s="14">
        <v>0</v>
      </c>
      <c r="I1398" s="1">
        <v>-2</v>
      </c>
      <c r="J1398" s="9">
        <v>0</v>
      </c>
    </row>
    <row r="1399" spans="1:10" s="23" customFormat="1" x14ac:dyDescent="0.45">
      <c r="A1399" s="69" t="s">
        <v>655</v>
      </c>
      <c r="B1399" s="65"/>
      <c r="C1399" s="49">
        <f>SUM($C$1397:$C$1398)</f>
        <v>617</v>
      </c>
      <c r="D1399" s="50">
        <f>SUM($D$1397:$D$1398)</f>
        <v>1</v>
      </c>
      <c r="E1399" s="50">
        <f>SUM($E$1397:$E$1398)</f>
        <v>559.09</v>
      </c>
      <c r="F1399" s="49">
        <f>SUM($F$1397:$F$1398)</f>
        <v>620</v>
      </c>
      <c r="G1399" s="50">
        <f>SUM($G$1397:$G$1398)</f>
        <v>1</v>
      </c>
      <c r="H1399" s="50">
        <f>SUM($H$1397:$H$1398)</f>
        <v>563.64</v>
      </c>
      <c r="I1399" s="51">
        <f>SUM($I$1397:$I$1398)</f>
        <v>3</v>
      </c>
      <c r="J1399" s="52">
        <f>SUM($J$1397:$J$1398)</f>
        <v>4.55</v>
      </c>
    </row>
    <row r="1400" spans="1:10" s="23" customFormat="1" x14ac:dyDescent="0.45">
      <c r="A1400" s="16"/>
      <c r="B1400" s="67"/>
      <c r="C1400" s="13"/>
      <c r="D1400" s="7"/>
      <c r="E1400" s="7"/>
      <c r="F1400" s="13"/>
      <c r="G1400" s="7"/>
      <c r="H1400" s="7"/>
      <c r="I1400" s="1"/>
      <c r="J1400" s="9"/>
    </row>
    <row r="1401" spans="1:10" s="23" customFormat="1" x14ac:dyDescent="0.45">
      <c r="A1401" s="45" t="s">
        <v>1668</v>
      </c>
      <c r="B1401" s="63"/>
      <c r="C1401" s="4"/>
      <c r="D1401" s="2"/>
      <c r="E1401" s="2"/>
      <c r="F1401" s="4"/>
      <c r="G1401" s="2"/>
      <c r="H1401" s="2"/>
      <c r="I1401" s="6"/>
      <c r="J1401" s="3"/>
    </row>
    <row r="1402" spans="1:10" s="23" customFormat="1" x14ac:dyDescent="0.45">
      <c r="A1402" s="47" t="s">
        <v>747</v>
      </c>
      <c r="B1402" s="64" t="s">
        <v>1595</v>
      </c>
      <c r="C1402" s="13">
        <v>755931</v>
      </c>
      <c r="D1402" s="14">
        <v>1</v>
      </c>
      <c r="E1402" s="14">
        <v>687210</v>
      </c>
      <c r="F1402" s="13">
        <v>744064</v>
      </c>
      <c r="G1402" s="14">
        <v>1</v>
      </c>
      <c r="H1402" s="14">
        <v>676421.82</v>
      </c>
      <c r="I1402" s="1">
        <v>-11867</v>
      </c>
      <c r="J1402" s="9">
        <v>-10788.18</v>
      </c>
    </row>
    <row r="1403" spans="1:10" s="23" customFormat="1" x14ac:dyDescent="0.45">
      <c r="A1403" s="47" t="s">
        <v>2133</v>
      </c>
      <c r="B1403" s="64" t="s">
        <v>1595</v>
      </c>
      <c r="C1403" s="13">
        <v>1080</v>
      </c>
      <c r="D1403" s="14">
        <v>0</v>
      </c>
      <c r="E1403" s="14">
        <v>0</v>
      </c>
      <c r="F1403" s="13">
        <v>0</v>
      </c>
      <c r="G1403" s="14">
        <v>0</v>
      </c>
      <c r="H1403" s="14">
        <v>0</v>
      </c>
      <c r="I1403" s="1">
        <v>-1080</v>
      </c>
      <c r="J1403" s="9">
        <v>0</v>
      </c>
    </row>
    <row r="1404" spans="1:10" s="23" customFormat="1" x14ac:dyDescent="0.45">
      <c r="A1404" s="47" t="s">
        <v>137</v>
      </c>
      <c r="B1404" s="64" t="s">
        <v>1595</v>
      </c>
      <c r="C1404" s="13">
        <v>49</v>
      </c>
      <c r="D1404" s="14">
        <v>0</v>
      </c>
      <c r="E1404" s="14">
        <v>0</v>
      </c>
      <c r="F1404" s="13">
        <v>0</v>
      </c>
      <c r="G1404" s="14">
        <v>0</v>
      </c>
      <c r="H1404" s="14">
        <v>0</v>
      </c>
      <c r="I1404" s="1">
        <v>-49</v>
      </c>
      <c r="J1404" s="9">
        <v>0</v>
      </c>
    </row>
    <row r="1405" spans="1:10" s="23" customFormat="1" x14ac:dyDescent="0.45">
      <c r="A1405" s="47" t="s">
        <v>312</v>
      </c>
      <c r="B1405" s="64" t="s">
        <v>1595</v>
      </c>
      <c r="C1405" s="13">
        <v>90</v>
      </c>
      <c r="D1405" s="14">
        <v>0</v>
      </c>
      <c r="E1405" s="14">
        <v>0</v>
      </c>
      <c r="F1405" s="13">
        <v>0</v>
      </c>
      <c r="G1405" s="14">
        <v>0</v>
      </c>
      <c r="H1405" s="14">
        <v>0</v>
      </c>
      <c r="I1405" s="1">
        <v>-90</v>
      </c>
      <c r="J1405" s="9">
        <v>0</v>
      </c>
    </row>
    <row r="1406" spans="1:10" s="23" customFormat="1" x14ac:dyDescent="0.45">
      <c r="A1406" s="47" t="s">
        <v>277</v>
      </c>
      <c r="B1406" s="64" t="s">
        <v>1595</v>
      </c>
      <c r="C1406" s="13">
        <v>1860</v>
      </c>
      <c r="D1406" s="14">
        <v>0</v>
      </c>
      <c r="E1406" s="14">
        <v>0</v>
      </c>
      <c r="F1406" s="13">
        <v>0</v>
      </c>
      <c r="G1406" s="14">
        <v>0</v>
      </c>
      <c r="H1406" s="14">
        <v>0</v>
      </c>
      <c r="I1406" s="1">
        <v>-1860</v>
      </c>
      <c r="J1406" s="9">
        <v>0</v>
      </c>
    </row>
    <row r="1407" spans="1:10" s="23" customFormat="1" x14ac:dyDescent="0.45">
      <c r="A1407" s="47" t="s">
        <v>333</v>
      </c>
      <c r="B1407" s="64" t="s">
        <v>1595</v>
      </c>
      <c r="C1407" s="13">
        <v>49</v>
      </c>
      <c r="D1407" s="14">
        <v>0</v>
      </c>
      <c r="E1407" s="14">
        <v>0</v>
      </c>
      <c r="F1407" s="13">
        <v>0</v>
      </c>
      <c r="G1407" s="14">
        <v>0</v>
      </c>
      <c r="H1407" s="14">
        <v>0</v>
      </c>
      <c r="I1407" s="1">
        <v>-49</v>
      </c>
      <c r="J1407" s="9">
        <v>0</v>
      </c>
    </row>
    <row r="1408" spans="1:10" s="23" customFormat="1" x14ac:dyDescent="0.45">
      <c r="A1408" s="47" t="s">
        <v>1224</v>
      </c>
      <c r="B1408" s="64" t="s">
        <v>1595</v>
      </c>
      <c r="C1408" s="13">
        <v>155</v>
      </c>
      <c r="D1408" s="14">
        <v>0</v>
      </c>
      <c r="E1408" s="14">
        <v>0</v>
      </c>
      <c r="F1408" s="13">
        <v>0</v>
      </c>
      <c r="G1408" s="14">
        <v>0</v>
      </c>
      <c r="H1408" s="14">
        <v>0</v>
      </c>
      <c r="I1408" s="1">
        <v>-155</v>
      </c>
      <c r="J1408" s="9">
        <v>0</v>
      </c>
    </row>
    <row r="1409" spans="1:10" s="23" customFormat="1" x14ac:dyDescent="0.45">
      <c r="A1409" s="47" t="s">
        <v>2123</v>
      </c>
      <c r="B1409" s="64" t="s">
        <v>1595</v>
      </c>
      <c r="C1409" s="13">
        <v>810</v>
      </c>
      <c r="D1409" s="14">
        <v>0</v>
      </c>
      <c r="E1409" s="14">
        <v>0</v>
      </c>
      <c r="F1409" s="13">
        <v>0</v>
      </c>
      <c r="G1409" s="14">
        <v>0</v>
      </c>
      <c r="H1409" s="14">
        <v>0</v>
      </c>
      <c r="I1409" s="1">
        <v>-810</v>
      </c>
      <c r="J1409" s="9">
        <v>0</v>
      </c>
    </row>
    <row r="1410" spans="1:10" s="23" customFormat="1" x14ac:dyDescent="0.45">
      <c r="A1410" s="47" t="s">
        <v>416</v>
      </c>
      <c r="B1410" s="64" t="s">
        <v>1595</v>
      </c>
      <c r="C1410" s="13">
        <v>49</v>
      </c>
      <c r="D1410" s="14">
        <v>0</v>
      </c>
      <c r="E1410" s="14">
        <v>0</v>
      </c>
      <c r="F1410" s="13">
        <v>0</v>
      </c>
      <c r="G1410" s="14">
        <v>0</v>
      </c>
      <c r="H1410" s="14">
        <v>0</v>
      </c>
      <c r="I1410" s="1">
        <v>-49</v>
      </c>
      <c r="J1410" s="9">
        <v>0</v>
      </c>
    </row>
    <row r="1411" spans="1:10" s="23" customFormat="1" x14ac:dyDescent="0.45">
      <c r="A1411" s="47" t="s">
        <v>683</v>
      </c>
      <c r="B1411" s="64" t="s">
        <v>1595</v>
      </c>
      <c r="C1411" s="13">
        <v>67.5</v>
      </c>
      <c r="D1411" s="14">
        <v>0</v>
      </c>
      <c r="E1411" s="14">
        <v>0</v>
      </c>
      <c r="F1411" s="13">
        <v>0</v>
      </c>
      <c r="G1411" s="14">
        <v>0</v>
      </c>
      <c r="H1411" s="14">
        <v>0</v>
      </c>
      <c r="I1411" s="1">
        <v>-67.5</v>
      </c>
      <c r="J1411" s="9">
        <v>0</v>
      </c>
    </row>
    <row r="1412" spans="1:10" s="23" customFormat="1" x14ac:dyDescent="0.45">
      <c r="A1412" s="47" t="s">
        <v>1819</v>
      </c>
      <c r="B1412" s="64" t="s">
        <v>1595</v>
      </c>
      <c r="C1412" s="13">
        <v>18.7</v>
      </c>
      <c r="D1412" s="14">
        <v>0</v>
      </c>
      <c r="E1412" s="14">
        <v>0</v>
      </c>
      <c r="F1412" s="13">
        <v>0</v>
      </c>
      <c r="G1412" s="14">
        <v>0</v>
      </c>
      <c r="H1412" s="14">
        <v>0</v>
      </c>
      <c r="I1412" s="1">
        <v>-18.7</v>
      </c>
      <c r="J1412" s="9">
        <v>0</v>
      </c>
    </row>
    <row r="1413" spans="1:10" s="23" customFormat="1" x14ac:dyDescent="0.45">
      <c r="A1413" s="47" t="s">
        <v>1119</v>
      </c>
      <c r="B1413" s="64" t="s">
        <v>1595</v>
      </c>
      <c r="C1413" s="13">
        <v>972</v>
      </c>
      <c r="D1413" s="14">
        <v>0</v>
      </c>
      <c r="E1413" s="14">
        <v>0</v>
      </c>
      <c r="F1413" s="13">
        <v>0</v>
      </c>
      <c r="G1413" s="14">
        <v>0</v>
      </c>
      <c r="H1413" s="14">
        <v>0</v>
      </c>
      <c r="I1413" s="1">
        <v>-972</v>
      </c>
      <c r="J1413" s="9">
        <v>0</v>
      </c>
    </row>
    <row r="1414" spans="1:10" s="23" customFormat="1" x14ac:dyDescent="0.45">
      <c r="A1414" s="47" t="s">
        <v>370</v>
      </c>
      <c r="B1414" s="64" t="s">
        <v>1595</v>
      </c>
      <c r="C1414" s="13">
        <v>81</v>
      </c>
      <c r="D1414" s="14">
        <v>0</v>
      </c>
      <c r="E1414" s="14">
        <v>0</v>
      </c>
      <c r="F1414" s="13">
        <v>0</v>
      </c>
      <c r="G1414" s="14">
        <v>0</v>
      </c>
      <c r="H1414" s="14">
        <v>0</v>
      </c>
      <c r="I1414" s="1">
        <v>-81</v>
      </c>
      <c r="J1414" s="9">
        <v>0</v>
      </c>
    </row>
    <row r="1415" spans="1:10" s="23" customFormat="1" x14ac:dyDescent="0.45">
      <c r="A1415" s="47" t="s">
        <v>1182</v>
      </c>
      <c r="B1415" s="64" t="s">
        <v>1595</v>
      </c>
      <c r="C1415" s="13">
        <v>1674</v>
      </c>
      <c r="D1415" s="14">
        <v>0</v>
      </c>
      <c r="E1415" s="14">
        <v>0</v>
      </c>
      <c r="F1415" s="13">
        <v>0</v>
      </c>
      <c r="G1415" s="14">
        <v>0</v>
      </c>
      <c r="H1415" s="14">
        <v>0</v>
      </c>
      <c r="I1415" s="1">
        <v>-1674</v>
      </c>
      <c r="J1415" s="9">
        <v>0</v>
      </c>
    </row>
    <row r="1416" spans="1:10" s="23" customFormat="1" x14ac:dyDescent="0.45">
      <c r="A1416" s="47" t="s">
        <v>1980</v>
      </c>
      <c r="B1416" s="64" t="s">
        <v>1595</v>
      </c>
      <c r="C1416" s="13">
        <v>139.5</v>
      </c>
      <c r="D1416" s="14">
        <v>0</v>
      </c>
      <c r="E1416" s="14">
        <v>0</v>
      </c>
      <c r="F1416" s="13">
        <v>0</v>
      </c>
      <c r="G1416" s="14">
        <v>0</v>
      </c>
      <c r="H1416" s="14">
        <v>0</v>
      </c>
      <c r="I1416" s="1">
        <v>-139.5</v>
      </c>
      <c r="J1416" s="9">
        <v>0</v>
      </c>
    </row>
    <row r="1417" spans="1:10" s="23" customFormat="1" x14ac:dyDescent="0.45">
      <c r="A1417" s="47" t="s">
        <v>2014</v>
      </c>
      <c r="B1417" s="64" t="s">
        <v>1595</v>
      </c>
      <c r="C1417" s="13">
        <v>37</v>
      </c>
      <c r="D1417" s="14">
        <v>0</v>
      </c>
      <c r="E1417" s="14">
        <v>0</v>
      </c>
      <c r="F1417" s="13">
        <v>0</v>
      </c>
      <c r="G1417" s="14">
        <v>0</v>
      </c>
      <c r="H1417" s="14">
        <v>0</v>
      </c>
      <c r="I1417" s="1">
        <v>-37</v>
      </c>
      <c r="J1417" s="9">
        <v>0</v>
      </c>
    </row>
    <row r="1418" spans="1:10" s="23" customFormat="1" x14ac:dyDescent="0.45">
      <c r="A1418" s="47" t="s">
        <v>348</v>
      </c>
      <c r="B1418" s="64" t="s">
        <v>1595</v>
      </c>
      <c r="C1418" s="13">
        <v>176</v>
      </c>
      <c r="D1418" s="14">
        <v>0</v>
      </c>
      <c r="E1418" s="14">
        <v>0</v>
      </c>
      <c r="F1418" s="13">
        <v>0</v>
      </c>
      <c r="G1418" s="14">
        <v>0</v>
      </c>
      <c r="H1418" s="14">
        <v>0</v>
      </c>
      <c r="I1418" s="1">
        <v>-176</v>
      </c>
      <c r="J1418" s="9">
        <v>0</v>
      </c>
    </row>
    <row r="1419" spans="1:10" s="23" customFormat="1" x14ac:dyDescent="0.45">
      <c r="A1419" s="47" t="s">
        <v>417</v>
      </c>
      <c r="B1419" s="64" t="s">
        <v>1595</v>
      </c>
      <c r="C1419" s="13">
        <v>197</v>
      </c>
      <c r="D1419" s="14">
        <v>0</v>
      </c>
      <c r="E1419" s="14">
        <v>0</v>
      </c>
      <c r="F1419" s="13">
        <v>0</v>
      </c>
      <c r="G1419" s="14">
        <v>0</v>
      </c>
      <c r="H1419" s="14">
        <v>0</v>
      </c>
      <c r="I1419" s="1">
        <v>-197</v>
      </c>
      <c r="J1419" s="9">
        <v>0</v>
      </c>
    </row>
    <row r="1420" spans="1:10" s="23" customFormat="1" x14ac:dyDescent="0.45">
      <c r="A1420" s="47" t="s">
        <v>1675</v>
      </c>
      <c r="B1420" s="64" t="s">
        <v>1595</v>
      </c>
      <c r="C1420" s="13">
        <v>253</v>
      </c>
      <c r="D1420" s="14">
        <v>0</v>
      </c>
      <c r="E1420" s="14">
        <v>0</v>
      </c>
      <c r="F1420" s="13">
        <v>0</v>
      </c>
      <c r="G1420" s="14">
        <v>0</v>
      </c>
      <c r="H1420" s="14">
        <v>0</v>
      </c>
      <c r="I1420" s="1">
        <v>-253</v>
      </c>
      <c r="J1420" s="9">
        <v>0</v>
      </c>
    </row>
    <row r="1421" spans="1:10" s="23" customFormat="1" x14ac:dyDescent="0.45">
      <c r="A1421" s="47" t="s">
        <v>2148</v>
      </c>
      <c r="B1421" s="64" t="s">
        <v>1595</v>
      </c>
      <c r="C1421" s="13">
        <v>31.3</v>
      </c>
      <c r="D1421" s="14">
        <v>0</v>
      </c>
      <c r="E1421" s="14">
        <v>0</v>
      </c>
      <c r="F1421" s="13">
        <v>0</v>
      </c>
      <c r="G1421" s="14">
        <v>0</v>
      </c>
      <c r="H1421" s="14">
        <v>0</v>
      </c>
      <c r="I1421" s="1">
        <v>-31.3</v>
      </c>
      <c r="J1421" s="9">
        <v>0</v>
      </c>
    </row>
    <row r="1422" spans="1:10" s="23" customFormat="1" x14ac:dyDescent="0.45">
      <c r="A1422" s="47" t="s">
        <v>647</v>
      </c>
      <c r="B1422" s="64" t="s">
        <v>1595</v>
      </c>
      <c r="C1422" s="13">
        <v>35.85</v>
      </c>
      <c r="D1422" s="14">
        <v>0</v>
      </c>
      <c r="E1422" s="14">
        <v>0</v>
      </c>
      <c r="F1422" s="13">
        <v>0</v>
      </c>
      <c r="G1422" s="14">
        <v>0</v>
      </c>
      <c r="H1422" s="14">
        <v>0</v>
      </c>
      <c r="I1422" s="1">
        <v>-35.85</v>
      </c>
      <c r="J1422" s="9">
        <v>0</v>
      </c>
    </row>
    <row r="1423" spans="1:10" s="23" customFormat="1" x14ac:dyDescent="0.45">
      <c r="A1423" s="47" t="s">
        <v>136</v>
      </c>
      <c r="B1423" s="64" t="s">
        <v>1595</v>
      </c>
      <c r="C1423" s="13">
        <v>160.5</v>
      </c>
      <c r="D1423" s="14">
        <v>0</v>
      </c>
      <c r="E1423" s="14">
        <v>0</v>
      </c>
      <c r="F1423" s="13">
        <v>0</v>
      </c>
      <c r="G1423" s="14">
        <v>0</v>
      </c>
      <c r="H1423" s="14">
        <v>0</v>
      </c>
      <c r="I1423" s="1">
        <v>-160.5</v>
      </c>
      <c r="J1423" s="9">
        <v>0</v>
      </c>
    </row>
    <row r="1424" spans="1:10" s="23" customFormat="1" x14ac:dyDescent="0.45">
      <c r="A1424" s="47" t="s">
        <v>1820</v>
      </c>
      <c r="B1424" s="64" t="s">
        <v>1595</v>
      </c>
      <c r="C1424" s="13">
        <v>181.5</v>
      </c>
      <c r="D1424" s="14">
        <v>0</v>
      </c>
      <c r="E1424" s="14">
        <v>0</v>
      </c>
      <c r="F1424" s="13">
        <v>0</v>
      </c>
      <c r="G1424" s="14">
        <v>0</v>
      </c>
      <c r="H1424" s="14">
        <v>0</v>
      </c>
      <c r="I1424" s="1">
        <v>-181.5</v>
      </c>
      <c r="J1424" s="9">
        <v>0</v>
      </c>
    </row>
    <row r="1425" spans="1:10" s="23" customFormat="1" x14ac:dyDescent="0.45">
      <c r="A1425" s="47" t="s">
        <v>991</v>
      </c>
      <c r="B1425" s="64" t="s">
        <v>1595</v>
      </c>
      <c r="C1425" s="13">
        <v>59</v>
      </c>
      <c r="D1425" s="14">
        <v>0</v>
      </c>
      <c r="E1425" s="14">
        <v>0</v>
      </c>
      <c r="F1425" s="13">
        <v>0</v>
      </c>
      <c r="G1425" s="14">
        <v>0</v>
      </c>
      <c r="H1425" s="14">
        <v>0</v>
      </c>
      <c r="I1425" s="1">
        <v>-59</v>
      </c>
      <c r="J1425" s="9">
        <v>0</v>
      </c>
    </row>
    <row r="1426" spans="1:10" s="23" customFormat="1" x14ac:dyDescent="0.45">
      <c r="A1426" s="47" t="s">
        <v>9</v>
      </c>
      <c r="B1426" s="64" t="s">
        <v>1595</v>
      </c>
      <c r="C1426" s="13">
        <v>37</v>
      </c>
      <c r="D1426" s="14">
        <v>0</v>
      </c>
      <c r="E1426" s="14">
        <v>0</v>
      </c>
      <c r="F1426" s="13">
        <v>0</v>
      </c>
      <c r="G1426" s="14">
        <v>0</v>
      </c>
      <c r="H1426" s="14">
        <v>0</v>
      </c>
      <c r="I1426" s="1">
        <v>-37</v>
      </c>
      <c r="J1426" s="9">
        <v>0</v>
      </c>
    </row>
    <row r="1427" spans="1:10" s="23" customFormat="1" x14ac:dyDescent="0.45">
      <c r="A1427" s="47" t="s">
        <v>284</v>
      </c>
      <c r="B1427" s="64" t="s">
        <v>1595</v>
      </c>
      <c r="C1427" s="13">
        <v>49</v>
      </c>
      <c r="D1427" s="14">
        <v>0</v>
      </c>
      <c r="E1427" s="14">
        <v>0</v>
      </c>
      <c r="F1427" s="13">
        <v>0</v>
      </c>
      <c r="G1427" s="14">
        <v>0</v>
      </c>
      <c r="H1427" s="14">
        <v>0</v>
      </c>
      <c r="I1427" s="1">
        <v>-49</v>
      </c>
      <c r="J1427" s="9">
        <v>0</v>
      </c>
    </row>
    <row r="1428" spans="1:10" s="23" customFormat="1" x14ac:dyDescent="0.45">
      <c r="A1428" s="47" t="s">
        <v>1920</v>
      </c>
      <c r="B1428" s="64" t="s">
        <v>1595</v>
      </c>
      <c r="C1428" s="13">
        <v>67.5</v>
      </c>
      <c r="D1428" s="14">
        <v>0</v>
      </c>
      <c r="E1428" s="14">
        <v>0</v>
      </c>
      <c r="F1428" s="13">
        <v>0</v>
      </c>
      <c r="G1428" s="14">
        <v>0</v>
      </c>
      <c r="H1428" s="14">
        <v>0</v>
      </c>
      <c r="I1428" s="1">
        <v>-67.5</v>
      </c>
      <c r="J1428" s="9">
        <v>0</v>
      </c>
    </row>
    <row r="1429" spans="1:10" s="23" customFormat="1" x14ac:dyDescent="0.45">
      <c r="A1429" s="69" t="s">
        <v>1288</v>
      </c>
      <c r="B1429" s="65"/>
      <c r="C1429" s="49">
        <f>SUM($C$1402:$C$1428)</f>
        <v>764310.35</v>
      </c>
      <c r="D1429" s="50">
        <f>SUM($D$1402:$D$1428)</f>
        <v>1</v>
      </c>
      <c r="E1429" s="50">
        <f>SUM($E$1402:$E$1428)</f>
        <v>687210</v>
      </c>
      <c r="F1429" s="49">
        <f>SUM($F$1402:$F$1428)</f>
        <v>744064</v>
      </c>
      <c r="G1429" s="50">
        <f>SUM($G$1402:$G$1428)</f>
        <v>1</v>
      </c>
      <c r="H1429" s="50">
        <f>SUM($H$1402:$H$1428)</f>
        <v>676421.82</v>
      </c>
      <c r="I1429" s="51">
        <f>SUM($I$1402:$I$1428)</f>
        <v>-20246.349999999999</v>
      </c>
      <c r="J1429" s="52">
        <f>SUM($J$1402:$J$1428)</f>
        <v>-10788.18</v>
      </c>
    </row>
    <row r="1430" spans="1:10" s="23" customFormat="1" x14ac:dyDescent="0.45">
      <c r="A1430" s="16"/>
      <c r="B1430" s="67"/>
      <c r="C1430" s="13"/>
      <c r="D1430" s="7"/>
      <c r="E1430" s="7"/>
      <c r="F1430" s="13"/>
      <c r="G1430" s="7"/>
      <c r="H1430" s="7"/>
      <c r="I1430" s="1"/>
      <c r="J1430" s="9"/>
    </row>
    <row r="1431" spans="1:10" s="23" customFormat="1" x14ac:dyDescent="0.45">
      <c r="A1431" s="45" t="s">
        <v>185</v>
      </c>
      <c r="B1431" s="63"/>
      <c r="C1431" s="4"/>
      <c r="D1431" s="2"/>
      <c r="E1431" s="2"/>
      <c r="F1431" s="4"/>
      <c r="G1431" s="2"/>
      <c r="H1431" s="2"/>
      <c r="I1431" s="6"/>
      <c r="J1431" s="3"/>
    </row>
    <row r="1432" spans="1:10" s="23" customFormat="1" x14ac:dyDescent="0.45">
      <c r="A1432" s="47" t="s">
        <v>1040</v>
      </c>
      <c r="B1432" s="64" t="s">
        <v>1595</v>
      </c>
      <c r="C1432" s="13">
        <v>343057</v>
      </c>
      <c r="D1432" s="14">
        <v>1</v>
      </c>
      <c r="E1432" s="14">
        <v>311870</v>
      </c>
      <c r="F1432" s="13">
        <v>341174</v>
      </c>
      <c r="G1432" s="14">
        <v>1</v>
      </c>
      <c r="H1432" s="14">
        <v>310158.18</v>
      </c>
      <c r="I1432" s="1">
        <v>-1883</v>
      </c>
      <c r="J1432" s="9">
        <v>-1711.82</v>
      </c>
    </row>
    <row r="1433" spans="1:10" s="23" customFormat="1" x14ac:dyDescent="0.45">
      <c r="A1433" s="47" t="s">
        <v>1614</v>
      </c>
      <c r="B1433" s="64" t="s">
        <v>1595</v>
      </c>
      <c r="C1433" s="13">
        <v>518</v>
      </c>
      <c r="D1433" s="14">
        <v>0</v>
      </c>
      <c r="E1433" s="14">
        <v>0</v>
      </c>
      <c r="F1433" s="13">
        <v>0</v>
      </c>
      <c r="G1433" s="14">
        <v>0</v>
      </c>
      <c r="H1433" s="14">
        <v>0</v>
      </c>
      <c r="I1433" s="1">
        <v>-518</v>
      </c>
      <c r="J1433" s="9">
        <v>0</v>
      </c>
    </row>
    <row r="1434" spans="1:10" s="23" customFormat="1" x14ac:dyDescent="0.45">
      <c r="A1434" s="47" t="s">
        <v>429</v>
      </c>
      <c r="B1434" s="64" t="s">
        <v>1595</v>
      </c>
      <c r="C1434" s="13">
        <v>900</v>
      </c>
      <c r="D1434" s="14">
        <v>0</v>
      </c>
      <c r="E1434" s="14">
        <v>0</v>
      </c>
      <c r="F1434" s="13">
        <v>0</v>
      </c>
      <c r="G1434" s="14">
        <v>0</v>
      </c>
      <c r="H1434" s="14">
        <v>0</v>
      </c>
      <c r="I1434" s="1">
        <v>-900</v>
      </c>
      <c r="J1434" s="9">
        <v>0</v>
      </c>
    </row>
    <row r="1435" spans="1:10" s="23" customFormat="1" x14ac:dyDescent="0.45">
      <c r="A1435" s="47" t="s">
        <v>2236</v>
      </c>
      <c r="B1435" s="64" t="s">
        <v>1595</v>
      </c>
      <c r="C1435" s="13">
        <v>1550</v>
      </c>
      <c r="D1435" s="14">
        <v>0</v>
      </c>
      <c r="E1435" s="14">
        <v>0</v>
      </c>
      <c r="F1435" s="13">
        <v>0</v>
      </c>
      <c r="G1435" s="14">
        <v>0</v>
      </c>
      <c r="H1435" s="14">
        <v>0</v>
      </c>
      <c r="I1435" s="1">
        <v>-1550</v>
      </c>
      <c r="J1435" s="9">
        <v>0</v>
      </c>
    </row>
    <row r="1436" spans="1:10" s="23" customFormat="1" x14ac:dyDescent="0.45">
      <c r="A1436" s="47" t="s">
        <v>995</v>
      </c>
      <c r="B1436" s="64" t="s">
        <v>1595</v>
      </c>
      <c r="C1436" s="13">
        <v>675</v>
      </c>
      <c r="D1436" s="14">
        <v>0</v>
      </c>
      <c r="E1436" s="14">
        <v>0</v>
      </c>
      <c r="F1436" s="13">
        <v>0</v>
      </c>
      <c r="G1436" s="14">
        <v>0</v>
      </c>
      <c r="H1436" s="14">
        <v>0</v>
      </c>
      <c r="I1436" s="1">
        <v>-675</v>
      </c>
      <c r="J1436" s="9">
        <v>0</v>
      </c>
    </row>
    <row r="1437" spans="1:10" s="23" customFormat="1" x14ac:dyDescent="0.45">
      <c r="A1437" s="47" t="s">
        <v>1928</v>
      </c>
      <c r="B1437" s="64" t="s">
        <v>1595</v>
      </c>
      <c r="C1437" s="13">
        <v>226</v>
      </c>
      <c r="D1437" s="14">
        <v>0</v>
      </c>
      <c r="E1437" s="14">
        <v>0</v>
      </c>
      <c r="F1437" s="13">
        <v>0</v>
      </c>
      <c r="G1437" s="14">
        <v>0</v>
      </c>
      <c r="H1437" s="14">
        <v>0</v>
      </c>
      <c r="I1437" s="1">
        <v>-226</v>
      </c>
      <c r="J1437" s="9">
        <v>0</v>
      </c>
    </row>
    <row r="1438" spans="1:10" s="23" customFormat="1" x14ac:dyDescent="0.45">
      <c r="A1438" s="47" t="s">
        <v>2242</v>
      </c>
      <c r="B1438" s="64" t="s">
        <v>1595</v>
      </c>
      <c r="C1438" s="13">
        <v>708</v>
      </c>
      <c r="D1438" s="14">
        <v>0</v>
      </c>
      <c r="E1438" s="14">
        <v>0</v>
      </c>
      <c r="F1438" s="13">
        <v>0</v>
      </c>
      <c r="G1438" s="14">
        <v>0</v>
      </c>
      <c r="H1438" s="14">
        <v>0</v>
      </c>
      <c r="I1438" s="1">
        <v>-708</v>
      </c>
      <c r="J1438" s="9">
        <v>0</v>
      </c>
    </row>
    <row r="1439" spans="1:10" s="23" customFormat="1" x14ac:dyDescent="0.45">
      <c r="A1439" s="47" t="s">
        <v>1180</v>
      </c>
      <c r="B1439" s="64" t="s">
        <v>1595</v>
      </c>
      <c r="C1439" s="13">
        <v>4</v>
      </c>
      <c r="D1439" s="14">
        <v>0</v>
      </c>
      <c r="E1439" s="14">
        <v>0</v>
      </c>
      <c r="F1439" s="13">
        <v>0</v>
      </c>
      <c r="G1439" s="14">
        <v>0</v>
      </c>
      <c r="H1439" s="14">
        <v>0</v>
      </c>
      <c r="I1439" s="1">
        <v>-4</v>
      </c>
      <c r="J1439" s="9">
        <v>0</v>
      </c>
    </row>
    <row r="1440" spans="1:10" s="23" customFormat="1" x14ac:dyDescent="0.45">
      <c r="A1440" s="47" t="s">
        <v>1979</v>
      </c>
      <c r="B1440" s="64" t="s">
        <v>1595</v>
      </c>
      <c r="C1440" s="13">
        <v>7.3</v>
      </c>
      <c r="D1440" s="14">
        <v>0</v>
      </c>
      <c r="E1440" s="14">
        <v>0</v>
      </c>
      <c r="F1440" s="13">
        <v>0</v>
      </c>
      <c r="G1440" s="14">
        <v>0</v>
      </c>
      <c r="H1440" s="14">
        <v>0</v>
      </c>
      <c r="I1440" s="1">
        <v>-7.3</v>
      </c>
      <c r="J1440" s="9">
        <v>0</v>
      </c>
    </row>
    <row r="1441" spans="1:10" s="23" customFormat="1" x14ac:dyDescent="0.45">
      <c r="A1441" s="47" t="s">
        <v>1222</v>
      </c>
      <c r="B1441" s="64" t="s">
        <v>1595</v>
      </c>
      <c r="C1441" s="13">
        <v>49</v>
      </c>
      <c r="D1441" s="14">
        <v>0</v>
      </c>
      <c r="E1441" s="14">
        <v>0</v>
      </c>
      <c r="F1441" s="13">
        <v>0</v>
      </c>
      <c r="G1441" s="14">
        <v>0</v>
      </c>
      <c r="H1441" s="14">
        <v>0</v>
      </c>
      <c r="I1441" s="1">
        <v>-49</v>
      </c>
      <c r="J1441" s="9">
        <v>0</v>
      </c>
    </row>
    <row r="1442" spans="1:10" s="23" customFormat="1" x14ac:dyDescent="0.45">
      <c r="A1442" s="47" t="s">
        <v>11</v>
      </c>
      <c r="B1442" s="64" t="s">
        <v>1595</v>
      </c>
      <c r="C1442" s="13">
        <v>810</v>
      </c>
      <c r="D1442" s="14">
        <v>0</v>
      </c>
      <c r="E1442" s="14">
        <v>0</v>
      </c>
      <c r="F1442" s="13">
        <v>0</v>
      </c>
      <c r="G1442" s="14">
        <v>0</v>
      </c>
      <c r="H1442" s="14">
        <v>0</v>
      </c>
      <c r="I1442" s="1">
        <v>-810</v>
      </c>
      <c r="J1442" s="9">
        <v>0</v>
      </c>
    </row>
    <row r="1443" spans="1:10" s="23" customFormat="1" x14ac:dyDescent="0.45">
      <c r="A1443" s="47" t="s">
        <v>1984</v>
      </c>
      <c r="B1443" s="64" t="s">
        <v>1595</v>
      </c>
      <c r="C1443" s="13">
        <v>1395</v>
      </c>
      <c r="D1443" s="14">
        <v>0</v>
      </c>
      <c r="E1443" s="14">
        <v>0</v>
      </c>
      <c r="F1443" s="13">
        <v>0</v>
      </c>
      <c r="G1443" s="14">
        <v>0</v>
      </c>
      <c r="H1443" s="14">
        <v>0</v>
      </c>
      <c r="I1443" s="1">
        <v>-1395</v>
      </c>
      <c r="J1443" s="9">
        <v>0</v>
      </c>
    </row>
    <row r="1444" spans="1:10" s="23" customFormat="1" x14ac:dyDescent="0.45">
      <c r="A1444" s="47" t="s">
        <v>885</v>
      </c>
      <c r="B1444" s="64" t="s">
        <v>1595</v>
      </c>
      <c r="C1444" s="13">
        <v>40.700000000000003</v>
      </c>
      <c r="D1444" s="14">
        <v>0</v>
      </c>
      <c r="E1444" s="14">
        <v>0</v>
      </c>
      <c r="F1444" s="13">
        <v>0</v>
      </c>
      <c r="G1444" s="14">
        <v>0</v>
      </c>
      <c r="H1444" s="14">
        <v>0</v>
      </c>
      <c r="I1444" s="1">
        <v>-40.700000000000003</v>
      </c>
      <c r="J1444" s="9">
        <v>0</v>
      </c>
    </row>
    <row r="1445" spans="1:10" s="23" customFormat="1" x14ac:dyDescent="0.45">
      <c r="A1445" s="47" t="s">
        <v>1574</v>
      </c>
      <c r="B1445" s="64" t="s">
        <v>1595</v>
      </c>
      <c r="C1445" s="13">
        <v>202.5</v>
      </c>
      <c r="D1445" s="14">
        <v>0</v>
      </c>
      <c r="E1445" s="14">
        <v>0</v>
      </c>
      <c r="F1445" s="13">
        <v>0</v>
      </c>
      <c r="G1445" s="14">
        <v>0</v>
      </c>
      <c r="H1445" s="14">
        <v>0</v>
      </c>
      <c r="I1445" s="1">
        <v>-202.5</v>
      </c>
      <c r="J1445" s="9">
        <v>0</v>
      </c>
    </row>
    <row r="1446" spans="1:10" s="23" customFormat="1" x14ac:dyDescent="0.45">
      <c r="A1446" s="47" t="s">
        <v>2162</v>
      </c>
      <c r="B1446" s="64" t="s">
        <v>1595</v>
      </c>
      <c r="C1446" s="13">
        <v>810</v>
      </c>
      <c r="D1446" s="14">
        <v>0</v>
      </c>
      <c r="E1446" s="14">
        <v>0</v>
      </c>
      <c r="F1446" s="13">
        <v>0</v>
      </c>
      <c r="G1446" s="14">
        <v>0</v>
      </c>
      <c r="H1446" s="14">
        <v>0</v>
      </c>
      <c r="I1446" s="1">
        <v>-810</v>
      </c>
      <c r="J1446" s="9">
        <v>0</v>
      </c>
    </row>
    <row r="1447" spans="1:10" s="23" customFormat="1" x14ac:dyDescent="0.45">
      <c r="A1447" s="69" t="s">
        <v>2022</v>
      </c>
      <c r="B1447" s="65"/>
      <c r="C1447" s="49">
        <f>SUM($C$1432:$C$1446)</f>
        <v>350952.5</v>
      </c>
      <c r="D1447" s="50">
        <f>SUM($D$1432:$D$1446)</f>
        <v>1</v>
      </c>
      <c r="E1447" s="50">
        <f>SUM($E$1432:$E$1446)</f>
        <v>311870</v>
      </c>
      <c r="F1447" s="49">
        <f>SUM($F$1432:$F$1446)</f>
        <v>341174</v>
      </c>
      <c r="G1447" s="50">
        <f>SUM($G$1432:$G$1446)</f>
        <v>1</v>
      </c>
      <c r="H1447" s="50">
        <f>SUM($H$1432:$H$1446)</f>
        <v>310158.18</v>
      </c>
      <c r="I1447" s="51">
        <f>SUM($I$1432:$I$1446)</f>
        <v>-9778.5</v>
      </c>
      <c r="J1447" s="52">
        <f>SUM($J$1432:$J$1446)</f>
        <v>-1711.82</v>
      </c>
    </row>
    <row r="1448" spans="1:10" s="23" customFormat="1" x14ac:dyDescent="0.45">
      <c r="A1448" s="16"/>
      <c r="B1448" s="67"/>
      <c r="C1448" s="13"/>
      <c r="D1448" s="7"/>
      <c r="E1448" s="7"/>
      <c r="F1448" s="13"/>
      <c r="G1448" s="7"/>
      <c r="H1448" s="7"/>
      <c r="I1448" s="1"/>
      <c r="J1448" s="9"/>
    </row>
    <row r="1449" spans="1:10" s="23" customFormat="1" x14ac:dyDescent="0.45">
      <c r="A1449" s="45" t="s">
        <v>1464</v>
      </c>
      <c r="B1449" s="63"/>
      <c r="C1449" s="4"/>
      <c r="D1449" s="2"/>
      <c r="E1449" s="2"/>
      <c r="F1449" s="4"/>
      <c r="G1449" s="2"/>
      <c r="H1449" s="2"/>
      <c r="I1449" s="6"/>
      <c r="J1449" s="3"/>
    </row>
    <row r="1450" spans="1:10" s="23" customFormat="1" x14ac:dyDescent="0.45">
      <c r="A1450" s="47" t="s">
        <v>1908</v>
      </c>
      <c r="B1450" s="64" t="s">
        <v>1595</v>
      </c>
      <c r="C1450" s="13">
        <v>65108</v>
      </c>
      <c r="D1450" s="14">
        <v>1</v>
      </c>
      <c r="E1450" s="14">
        <v>59189.09</v>
      </c>
      <c r="F1450" s="13">
        <v>55570</v>
      </c>
      <c r="G1450" s="14">
        <v>1</v>
      </c>
      <c r="H1450" s="14">
        <v>50518.18</v>
      </c>
      <c r="I1450" s="1">
        <v>-9538</v>
      </c>
      <c r="J1450" s="9">
        <v>-8670.91</v>
      </c>
    </row>
    <row r="1451" spans="1:10" s="23" customFormat="1" x14ac:dyDescent="0.45">
      <c r="A1451" s="47" t="s">
        <v>1450</v>
      </c>
      <c r="B1451" s="64" t="s">
        <v>1595</v>
      </c>
      <c r="C1451" s="13">
        <v>17.5</v>
      </c>
      <c r="D1451" s="14">
        <v>0</v>
      </c>
      <c r="E1451" s="14">
        <v>0</v>
      </c>
      <c r="F1451" s="13">
        <v>0</v>
      </c>
      <c r="G1451" s="14">
        <v>0</v>
      </c>
      <c r="H1451" s="14">
        <v>0</v>
      </c>
      <c r="I1451" s="1">
        <v>-17.5</v>
      </c>
      <c r="J1451" s="9">
        <v>0</v>
      </c>
    </row>
    <row r="1452" spans="1:10" s="23" customFormat="1" x14ac:dyDescent="0.45">
      <c r="A1452" s="47" t="s">
        <v>620</v>
      </c>
      <c r="B1452" s="64" t="s">
        <v>1595</v>
      </c>
      <c r="C1452" s="13">
        <v>14</v>
      </c>
      <c r="D1452" s="14">
        <v>0</v>
      </c>
      <c r="E1452" s="14">
        <v>0</v>
      </c>
      <c r="F1452" s="13">
        <v>0</v>
      </c>
      <c r="G1452" s="14">
        <v>0</v>
      </c>
      <c r="H1452" s="14">
        <v>0</v>
      </c>
      <c r="I1452" s="1">
        <v>-14</v>
      </c>
      <c r="J1452" s="9">
        <v>0</v>
      </c>
    </row>
    <row r="1453" spans="1:10" s="23" customFormat="1" x14ac:dyDescent="0.45">
      <c r="A1453" s="47" t="s">
        <v>350</v>
      </c>
      <c r="B1453" s="64" t="s">
        <v>1595</v>
      </c>
      <c r="C1453" s="13">
        <v>14.5</v>
      </c>
      <c r="D1453" s="14">
        <v>0</v>
      </c>
      <c r="E1453" s="14">
        <v>0</v>
      </c>
      <c r="F1453" s="13">
        <v>0</v>
      </c>
      <c r="G1453" s="14">
        <v>0</v>
      </c>
      <c r="H1453" s="14">
        <v>0</v>
      </c>
      <c r="I1453" s="1">
        <v>-14.5</v>
      </c>
      <c r="J1453" s="9">
        <v>0</v>
      </c>
    </row>
    <row r="1454" spans="1:10" s="23" customFormat="1" x14ac:dyDescent="0.45">
      <c r="A1454" s="47" t="s">
        <v>2058</v>
      </c>
      <c r="B1454" s="64" t="s">
        <v>1595</v>
      </c>
      <c r="C1454" s="13">
        <v>11.7</v>
      </c>
      <c r="D1454" s="14">
        <v>0</v>
      </c>
      <c r="E1454" s="14">
        <v>0</v>
      </c>
      <c r="F1454" s="13">
        <v>0</v>
      </c>
      <c r="G1454" s="14">
        <v>0</v>
      </c>
      <c r="H1454" s="14">
        <v>0</v>
      </c>
      <c r="I1454" s="1">
        <v>-11.7</v>
      </c>
      <c r="J1454" s="9">
        <v>0</v>
      </c>
    </row>
    <row r="1455" spans="1:10" s="23" customFormat="1" x14ac:dyDescent="0.45">
      <c r="A1455" s="47" t="s">
        <v>1043</v>
      </c>
      <c r="B1455" s="64" t="s">
        <v>1595</v>
      </c>
      <c r="C1455" s="13">
        <v>47</v>
      </c>
      <c r="D1455" s="14">
        <v>0</v>
      </c>
      <c r="E1455" s="14">
        <v>0</v>
      </c>
      <c r="F1455" s="13">
        <v>0</v>
      </c>
      <c r="G1455" s="14">
        <v>0</v>
      </c>
      <c r="H1455" s="14">
        <v>0</v>
      </c>
      <c r="I1455" s="1">
        <v>-47</v>
      </c>
      <c r="J1455" s="9">
        <v>0</v>
      </c>
    </row>
    <row r="1456" spans="1:10" s="23" customFormat="1" x14ac:dyDescent="0.45">
      <c r="A1456" s="47" t="s">
        <v>1018</v>
      </c>
      <c r="B1456" s="64" t="s">
        <v>1595</v>
      </c>
      <c r="C1456" s="13">
        <v>36</v>
      </c>
      <c r="D1456" s="14">
        <v>0</v>
      </c>
      <c r="E1456" s="14">
        <v>0</v>
      </c>
      <c r="F1456" s="13">
        <v>0</v>
      </c>
      <c r="G1456" s="14">
        <v>0</v>
      </c>
      <c r="H1456" s="14">
        <v>0</v>
      </c>
      <c r="I1456" s="1">
        <v>-36</v>
      </c>
      <c r="J1456" s="9">
        <v>0</v>
      </c>
    </row>
    <row r="1457" spans="1:10" s="23" customFormat="1" x14ac:dyDescent="0.45">
      <c r="A1457" s="47" t="s">
        <v>1223</v>
      </c>
      <c r="B1457" s="64" t="s">
        <v>1595</v>
      </c>
      <c r="C1457" s="13">
        <v>157.5</v>
      </c>
      <c r="D1457" s="14">
        <v>0</v>
      </c>
      <c r="E1457" s="14">
        <v>0</v>
      </c>
      <c r="F1457" s="13">
        <v>0</v>
      </c>
      <c r="G1457" s="14">
        <v>0</v>
      </c>
      <c r="H1457" s="14">
        <v>0</v>
      </c>
      <c r="I1457" s="1">
        <v>-157.5</v>
      </c>
      <c r="J1457" s="9">
        <v>0</v>
      </c>
    </row>
    <row r="1458" spans="1:10" s="23" customFormat="1" x14ac:dyDescent="0.45">
      <c r="A1458" s="47" t="s">
        <v>140</v>
      </c>
      <c r="B1458" s="64" t="s">
        <v>1595</v>
      </c>
      <c r="C1458" s="13">
        <v>126</v>
      </c>
      <c r="D1458" s="14">
        <v>0</v>
      </c>
      <c r="E1458" s="14">
        <v>0</v>
      </c>
      <c r="F1458" s="13">
        <v>0</v>
      </c>
      <c r="G1458" s="14">
        <v>0</v>
      </c>
      <c r="H1458" s="14">
        <v>0</v>
      </c>
      <c r="I1458" s="1">
        <v>-126</v>
      </c>
      <c r="J1458" s="9">
        <v>0</v>
      </c>
    </row>
    <row r="1459" spans="1:10" s="23" customFormat="1" x14ac:dyDescent="0.45">
      <c r="A1459" s="47" t="s">
        <v>665</v>
      </c>
      <c r="B1459" s="64" t="s">
        <v>1595</v>
      </c>
      <c r="C1459" s="13">
        <v>60</v>
      </c>
      <c r="D1459" s="14">
        <v>0</v>
      </c>
      <c r="E1459" s="14">
        <v>0</v>
      </c>
      <c r="F1459" s="13">
        <v>0</v>
      </c>
      <c r="G1459" s="14">
        <v>0</v>
      </c>
      <c r="H1459" s="14">
        <v>0</v>
      </c>
      <c r="I1459" s="1">
        <v>-60</v>
      </c>
      <c r="J1459" s="9">
        <v>0</v>
      </c>
    </row>
    <row r="1460" spans="1:10" s="23" customFormat="1" x14ac:dyDescent="0.45">
      <c r="A1460" s="47" t="s">
        <v>28</v>
      </c>
      <c r="B1460" s="64" t="s">
        <v>1595</v>
      </c>
      <c r="C1460" s="13">
        <v>130.5</v>
      </c>
      <c r="D1460" s="14">
        <v>0</v>
      </c>
      <c r="E1460" s="14">
        <v>0</v>
      </c>
      <c r="F1460" s="13">
        <v>0</v>
      </c>
      <c r="G1460" s="14">
        <v>0</v>
      </c>
      <c r="H1460" s="14">
        <v>0</v>
      </c>
      <c r="I1460" s="1">
        <v>-130.5</v>
      </c>
      <c r="J1460" s="9">
        <v>0</v>
      </c>
    </row>
    <row r="1461" spans="1:10" s="23" customFormat="1" x14ac:dyDescent="0.45">
      <c r="A1461" s="47" t="s">
        <v>1536</v>
      </c>
      <c r="B1461" s="64" t="s">
        <v>1595</v>
      </c>
      <c r="C1461" s="13">
        <v>105</v>
      </c>
      <c r="D1461" s="14">
        <v>0</v>
      </c>
      <c r="E1461" s="14">
        <v>0</v>
      </c>
      <c r="F1461" s="13">
        <v>0</v>
      </c>
      <c r="G1461" s="14">
        <v>0</v>
      </c>
      <c r="H1461" s="14">
        <v>0</v>
      </c>
      <c r="I1461" s="1">
        <v>-105</v>
      </c>
      <c r="J1461" s="9">
        <v>0</v>
      </c>
    </row>
    <row r="1462" spans="1:10" s="23" customFormat="1" x14ac:dyDescent="0.45">
      <c r="A1462" s="47" t="s">
        <v>75</v>
      </c>
      <c r="B1462" s="64" t="s">
        <v>1595</v>
      </c>
      <c r="C1462" s="13">
        <v>132</v>
      </c>
      <c r="D1462" s="14">
        <v>0</v>
      </c>
      <c r="E1462" s="14">
        <v>0</v>
      </c>
      <c r="F1462" s="13">
        <v>0</v>
      </c>
      <c r="G1462" s="14">
        <v>0</v>
      </c>
      <c r="H1462" s="14">
        <v>0</v>
      </c>
      <c r="I1462" s="1">
        <v>-132</v>
      </c>
      <c r="J1462" s="9">
        <v>0</v>
      </c>
    </row>
    <row r="1463" spans="1:10" s="23" customFormat="1" x14ac:dyDescent="0.45">
      <c r="A1463" s="47" t="s">
        <v>166</v>
      </c>
      <c r="B1463" s="64" t="s">
        <v>1595</v>
      </c>
      <c r="C1463" s="13">
        <v>183</v>
      </c>
      <c r="D1463" s="14">
        <v>0</v>
      </c>
      <c r="E1463" s="14">
        <v>0</v>
      </c>
      <c r="F1463" s="13">
        <v>0</v>
      </c>
      <c r="G1463" s="14">
        <v>0</v>
      </c>
      <c r="H1463" s="14">
        <v>0</v>
      </c>
      <c r="I1463" s="1">
        <v>-183</v>
      </c>
      <c r="J1463" s="9">
        <v>0</v>
      </c>
    </row>
    <row r="1464" spans="1:10" s="23" customFormat="1" x14ac:dyDescent="0.45">
      <c r="A1464" s="47" t="s">
        <v>807</v>
      </c>
      <c r="B1464" s="64" t="s">
        <v>1595</v>
      </c>
      <c r="C1464" s="13">
        <v>250</v>
      </c>
      <c r="D1464" s="14">
        <v>0</v>
      </c>
      <c r="E1464" s="14">
        <v>0</v>
      </c>
      <c r="F1464" s="13">
        <v>0</v>
      </c>
      <c r="G1464" s="14">
        <v>0</v>
      </c>
      <c r="H1464" s="14">
        <v>0</v>
      </c>
      <c r="I1464" s="1">
        <v>-250</v>
      </c>
      <c r="J1464" s="9">
        <v>0</v>
      </c>
    </row>
    <row r="1465" spans="1:10" s="23" customFormat="1" x14ac:dyDescent="0.45">
      <c r="A1465" s="47" t="s">
        <v>14</v>
      </c>
      <c r="B1465" s="64" t="s">
        <v>1595</v>
      </c>
      <c r="C1465" s="13">
        <v>14.5</v>
      </c>
      <c r="D1465" s="14">
        <v>0</v>
      </c>
      <c r="E1465" s="14">
        <v>0</v>
      </c>
      <c r="F1465" s="13">
        <v>0</v>
      </c>
      <c r="G1465" s="14">
        <v>0</v>
      </c>
      <c r="H1465" s="14">
        <v>0</v>
      </c>
      <c r="I1465" s="1">
        <v>-14.5</v>
      </c>
      <c r="J1465" s="9">
        <v>0</v>
      </c>
    </row>
    <row r="1466" spans="1:10" s="23" customFormat="1" x14ac:dyDescent="0.45">
      <c r="A1466" s="47" t="s">
        <v>568</v>
      </c>
      <c r="B1466" s="64" t="s">
        <v>1595</v>
      </c>
      <c r="C1466" s="13">
        <v>11.7</v>
      </c>
      <c r="D1466" s="14">
        <v>0</v>
      </c>
      <c r="E1466" s="14">
        <v>0</v>
      </c>
      <c r="F1466" s="13">
        <v>0</v>
      </c>
      <c r="G1466" s="14">
        <v>0</v>
      </c>
      <c r="H1466" s="14">
        <v>0</v>
      </c>
      <c r="I1466" s="1">
        <v>-11.7</v>
      </c>
      <c r="J1466" s="9">
        <v>0</v>
      </c>
    </row>
    <row r="1467" spans="1:10" s="23" customFormat="1" x14ac:dyDescent="0.45">
      <c r="A1467" s="47" t="s">
        <v>1362</v>
      </c>
      <c r="B1467" s="64" t="s">
        <v>1595</v>
      </c>
      <c r="C1467" s="13">
        <v>20</v>
      </c>
      <c r="D1467" s="14">
        <v>0</v>
      </c>
      <c r="E1467" s="14">
        <v>0</v>
      </c>
      <c r="F1467" s="13">
        <v>0</v>
      </c>
      <c r="G1467" s="14">
        <v>0</v>
      </c>
      <c r="H1467" s="14">
        <v>0</v>
      </c>
      <c r="I1467" s="1">
        <v>-20</v>
      </c>
      <c r="J1467" s="9">
        <v>0</v>
      </c>
    </row>
    <row r="1468" spans="1:10" s="23" customFormat="1" x14ac:dyDescent="0.45">
      <c r="A1468" s="46" t="s">
        <v>1907</v>
      </c>
      <c r="B1468" s="64" t="s">
        <v>1595</v>
      </c>
      <c r="C1468" s="13">
        <v>40</v>
      </c>
      <c r="D1468" s="14">
        <v>0</v>
      </c>
      <c r="E1468" s="14">
        <v>0</v>
      </c>
      <c r="F1468" s="13">
        <v>0</v>
      </c>
      <c r="G1468" s="14">
        <v>0</v>
      </c>
      <c r="H1468" s="14">
        <v>0</v>
      </c>
      <c r="I1468" s="1">
        <v>-40</v>
      </c>
      <c r="J1468" s="9">
        <v>0</v>
      </c>
    </row>
    <row r="1469" spans="1:10" s="23" customFormat="1" x14ac:dyDescent="0.45">
      <c r="A1469" s="69" t="s">
        <v>2080</v>
      </c>
      <c r="B1469" s="77"/>
      <c r="C1469" s="78">
        <f>SUM($C$1450:$C$1468)</f>
        <v>66478.899999999994</v>
      </c>
      <c r="D1469" s="79">
        <f>SUM($D$1450:$D$1468)</f>
        <v>1</v>
      </c>
      <c r="E1469" s="79">
        <f>SUM($E$1450:$E$1468)</f>
        <v>59189.09</v>
      </c>
      <c r="F1469" s="78">
        <f>SUM($F$1450:$F$1468)</f>
        <v>55570</v>
      </c>
      <c r="G1469" s="79">
        <f>SUM($G$1450:$G$1468)</f>
        <v>1</v>
      </c>
      <c r="H1469" s="79">
        <f>SUM($H$1450:$H$1468)</f>
        <v>50518.18</v>
      </c>
      <c r="I1469" s="80">
        <f>SUM($I$1450:$I$1468)</f>
        <v>-10908.900000000001</v>
      </c>
      <c r="J1469" s="81">
        <f>SUM($J$1450:$J$1468)</f>
        <v>-8670.91</v>
      </c>
    </row>
    <row r="1470" spans="1:10" s="23" customFormat="1" x14ac:dyDescent="0.45">
      <c r="A1470" s="16"/>
      <c r="B1470" s="67"/>
      <c r="C1470" s="13"/>
      <c r="D1470" s="7"/>
      <c r="E1470" s="7"/>
      <c r="F1470" s="13"/>
      <c r="G1470" s="7"/>
      <c r="H1470" s="7"/>
      <c r="I1470" s="1"/>
      <c r="J1470" s="9"/>
    </row>
    <row r="1471" spans="1:10" s="23" customFormat="1" x14ac:dyDescent="0.45">
      <c r="A1471" s="45" t="s">
        <v>319</v>
      </c>
      <c r="B1471" s="63"/>
      <c r="C1471" s="4"/>
      <c r="D1471" s="2"/>
      <c r="E1471" s="2"/>
      <c r="F1471" s="4"/>
      <c r="G1471" s="2"/>
      <c r="H1471" s="2"/>
      <c r="I1471" s="6"/>
      <c r="J1471" s="3"/>
    </row>
    <row r="1472" spans="1:10" s="23" customFormat="1" x14ac:dyDescent="0.45">
      <c r="A1472" s="47" t="s">
        <v>1602</v>
      </c>
      <c r="B1472" s="64" t="s">
        <v>1595</v>
      </c>
      <c r="C1472" s="13">
        <v>318262</v>
      </c>
      <c r="D1472" s="14">
        <v>1</v>
      </c>
      <c r="E1472" s="14">
        <v>289329.09000000003</v>
      </c>
      <c r="F1472" s="13">
        <v>315549</v>
      </c>
      <c r="G1472" s="14">
        <v>1</v>
      </c>
      <c r="H1472" s="14">
        <v>286862.73</v>
      </c>
      <c r="I1472" s="1">
        <v>-2713</v>
      </c>
      <c r="J1472" s="9">
        <v>-2466.36</v>
      </c>
    </row>
    <row r="1473" spans="1:10" s="23" customFormat="1" x14ac:dyDescent="0.45">
      <c r="A1473" s="47" t="s">
        <v>1172</v>
      </c>
      <c r="B1473" s="64" t="s">
        <v>1595</v>
      </c>
      <c r="C1473" s="13">
        <v>14.3</v>
      </c>
      <c r="D1473" s="14">
        <v>0</v>
      </c>
      <c r="E1473" s="14">
        <v>0</v>
      </c>
      <c r="F1473" s="13">
        <v>0</v>
      </c>
      <c r="G1473" s="14">
        <v>0</v>
      </c>
      <c r="H1473" s="14">
        <v>0</v>
      </c>
      <c r="I1473" s="1">
        <v>-14.3</v>
      </c>
      <c r="J1473" s="9">
        <v>0</v>
      </c>
    </row>
    <row r="1474" spans="1:10" s="23" customFormat="1" x14ac:dyDescent="0.45">
      <c r="A1474" s="47" t="s">
        <v>632</v>
      </c>
      <c r="B1474" s="64" t="s">
        <v>1595</v>
      </c>
      <c r="C1474" s="13">
        <v>11.5</v>
      </c>
      <c r="D1474" s="14">
        <v>0</v>
      </c>
      <c r="E1474" s="14">
        <v>0</v>
      </c>
      <c r="F1474" s="13">
        <v>0</v>
      </c>
      <c r="G1474" s="14">
        <v>0</v>
      </c>
      <c r="H1474" s="14">
        <v>0</v>
      </c>
      <c r="I1474" s="1">
        <v>-11.5</v>
      </c>
      <c r="J1474" s="9">
        <v>0</v>
      </c>
    </row>
    <row r="1475" spans="1:10" s="23" customFormat="1" x14ac:dyDescent="0.45">
      <c r="A1475" s="47" t="s">
        <v>485</v>
      </c>
      <c r="B1475" s="64" t="s">
        <v>1595</v>
      </c>
      <c r="C1475" s="13">
        <v>14.5</v>
      </c>
      <c r="D1475" s="14">
        <v>0</v>
      </c>
      <c r="E1475" s="14">
        <v>0</v>
      </c>
      <c r="F1475" s="13">
        <v>0</v>
      </c>
      <c r="G1475" s="14">
        <v>0</v>
      </c>
      <c r="H1475" s="14">
        <v>0</v>
      </c>
      <c r="I1475" s="1">
        <v>-14.5</v>
      </c>
      <c r="J1475" s="9">
        <v>0</v>
      </c>
    </row>
    <row r="1476" spans="1:10" s="23" customFormat="1" x14ac:dyDescent="0.45">
      <c r="A1476" s="47" t="s">
        <v>280</v>
      </c>
      <c r="B1476" s="64" t="s">
        <v>1595</v>
      </c>
      <c r="C1476" s="13">
        <v>11.7</v>
      </c>
      <c r="D1476" s="14">
        <v>0</v>
      </c>
      <c r="E1476" s="14">
        <v>0</v>
      </c>
      <c r="F1476" s="13">
        <v>0</v>
      </c>
      <c r="G1476" s="14">
        <v>0</v>
      </c>
      <c r="H1476" s="14">
        <v>0</v>
      </c>
      <c r="I1476" s="1">
        <v>-11.7</v>
      </c>
      <c r="J1476" s="9">
        <v>0</v>
      </c>
    </row>
    <row r="1477" spans="1:10" s="23" customFormat="1" x14ac:dyDescent="0.45">
      <c r="A1477" s="47" t="s">
        <v>1753</v>
      </c>
      <c r="B1477" s="64" t="s">
        <v>1595</v>
      </c>
      <c r="C1477" s="13">
        <v>130.5</v>
      </c>
      <c r="D1477" s="14">
        <v>0</v>
      </c>
      <c r="E1477" s="14">
        <v>0</v>
      </c>
      <c r="F1477" s="13">
        <v>0</v>
      </c>
      <c r="G1477" s="14">
        <v>0</v>
      </c>
      <c r="H1477" s="14">
        <v>0</v>
      </c>
      <c r="I1477" s="1">
        <v>-130.5</v>
      </c>
      <c r="J1477" s="9">
        <v>0</v>
      </c>
    </row>
    <row r="1478" spans="1:10" s="23" customFormat="1" x14ac:dyDescent="0.45">
      <c r="A1478" s="47" t="s">
        <v>1921</v>
      </c>
      <c r="B1478" s="64" t="s">
        <v>1595</v>
      </c>
      <c r="C1478" s="13">
        <v>105</v>
      </c>
      <c r="D1478" s="14">
        <v>0</v>
      </c>
      <c r="E1478" s="14">
        <v>0</v>
      </c>
      <c r="F1478" s="13">
        <v>0</v>
      </c>
      <c r="G1478" s="14">
        <v>0</v>
      </c>
      <c r="H1478" s="14">
        <v>0</v>
      </c>
      <c r="I1478" s="1">
        <v>-105</v>
      </c>
      <c r="J1478" s="9">
        <v>0</v>
      </c>
    </row>
    <row r="1479" spans="1:10" s="23" customFormat="1" x14ac:dyDescent="0.45">
      <c r="A1479" s="47" t="s">
        <v>2192</v>
      </c>
      <c r="B1479" s="64" t="s">
        <v>1595</v>
      </c>
      <c r="C1479" s="13">
        <v>8</v>
      </c>
      <c r="D1479" s="14">
        <v>0</v>
      </c>
      <c r="E1479" s="14">
        <v>0</v>
      </c>
      <c r="F1479" s="13">
        <v>0</v>
      </c>
      <c r="G1479" s="14">
        <v>0</v>
      </c>
      <c r="H1479" s="14">
        <v>0</v>
      </c>
      <c r="I1479" s="1">
        <v>-8</v>
      </c>
      <c r="J1479" s="9">
        <v>0</v>
      </c>
    </row>
    <row r="1480" spans="1:10" s="23" customFormat="1" x14ac:dyDescent="0.45">
      <c r="A1480" s="47" t="s">
        <v>1846</v>
      </c>
      <c r="B1480" s="64" t="s">
        <v>1595</v>
      </c>
      <c r="C1480" s="13">
        <v>6</v>
      </c>
      <c r="D1480" s="14">
        <v>0</v>
      </c>
      <c r="E1480" s="14">
        <v>0</v>
      </c>
      <c r="F1480" s="13">
        <v>0</v>
      </c>
      <c r="G1480" s="14">
        <v>0</v>
      </c>
      <c r="H1480" s="14">
        <v>0</v>
      </c>
      <c r="I1480" s="1">
        <v>-6</v>
      </c>
      <c r="J1480" s="9">
        <v>0</v>
      </c>
    </row>
    <row r="1481" spans="1:10" s="23" customFormat="1" x14ac:dyDescent="0.45">
      <c r="A1481" s="47" t="s">
        <v>571</v>
      </c>
      <c r="B1481" s="64" t="s">
        <v>1595</v>
      </c>
      <c r="C1481" s="13">
        <v>4.0999999999999996</v>
      </c>
      <c r="D1481" s="14">
        <v>0</v>
      </c>
      <c r="E1481" s="14">
        <v>0</v>
      </c>
      <c r="F1481" s="13">
        <v>0</v>
      </c>
      <c r="G1481" s="14">
        <v>0</v>
      </c>
      <c r="H1481" s="14">
        <v>0</v>
      </c>
      <c r="I1481" s="1">
        <v>-4.0999999999999996</v>
      </c>
      <c r="J1481" s="9">
        <v>0</v>
      </c>
    </row>
    <row r="1482" spans="1:10" s="23" customFormat="1" x14ac:dyDescent="0.45">
      <c r="A1482" s="47" t="s">
        <v>204</v>
      </c>
      <c r="B1482" s="64" t="s">
        <v>1595</v>
      </c>
      <c r="C1482" s="13">
        <v>160</v>
      </c>
      <c r="D1482" s="14">
        <v>0</v>
      </c>
      <c r="E1482" s="14">
        <v>0</v>
      </c>
      <c r="F1482" s="13">
        <v>0</v>
      </c>
      <c r="G1482" s="14">
        <v>0</v>
      </c>
      <c r="H1482" s="14">
        <v>0</v>
      </c>
      <c r="I1482" s="1">
        <v>-160</v>
      </c>
      <c r="J1482" s="9">
        <v>0</v>
      </c>
    </row>
    <row r="1483" spans="1:10" s="23" customFormat="1" x14ac:dyDescent="0.45">
      <c r="A1483" s="47" t="s">
        <v>591</v>
      </c>
      <c r="B1483" s="64" t="s">
        <v>1595</v>
      </c>
      <c r="C1483" s="13">
        <v>120</v>
      </c>
      <c r="D1483" s="14">
        <v>0</v>
      </c>
      <c r="E1483" s="14">
        <v>0</v>
      </c>
      <c r="F1483" s="13">
        <v>0</v>
      </c>
      <c r="G1483" s="14">
        <v>0</v>
      </c>
      <c r="H1483" s="14">
        <v>0</v>
      </c>
      <c r="I1483" s="1">
        <v>-120</v>
      </c>
      <c r="J1483" s="9">
        <v>0</v>
      </c>
    </row>
    <row r="1484" spans="1:10" s="23" customFormat="1" x14ac:dyDescent="0.45">
      <c r="A1484" s="47" t="s">
        <v>1833</v>
      </c>
      <c r="B1484" s="64" t="s">
        <v>1595</v>
      </c>
      <c r="C1484" s="13">
        <v>2</v>
      </c>
      <c r="D1484" s="14">
        <v>0</v>
      </c>
      <c r="E1484" s="14">
        <v>0</v>
      </c>
      <c r="F1484" s="13">
        <v>0</v>
      </c>
      <c r="G1484" s="14">
        <v>0</v>
      </c>
      <c r="H1484" s="14">
        <v>0</v>
      </c>
      <c r="I1484" s="1">
        <v>-2</v>
      </c>
      <c r="J1484" s="9">
        <v>0</v>
      </c>
    </row>
    <row r="1485" spans="1:10" s="23" customFormat="1" x14ac:dyDescent="0.45">
      <c r="A1485" s="47" t="s">
        <v>489</v>
      </c>
      <c r="B1485" s="64" t="s">
        <v>1595</v>
      </c>
      <c r="C1485" s="13">
        <v>6.3</v>
      </c>
      <c r="D1485" s="14">
        <v>0</v>
      </c>
      <c r="E1485" s="14">
        <v>0</v>
      </c>
      <c r="F1485" s="13">
        <v>0</v>
      </c>
      <c r="G1485" s="14">
        <v>0</v>
      </c>
      <c r="H1485" s="14">
        <v>0</v>
      </c>
      <c r="I1485" s="1">
        <v>-6.3</v>
      </c>
      <c r="J1485" s="9">
        <v>0</v>
      </c>
    </row>
    <row r="1486" spans="1:10" s="23" customFormat="1" x14ac:dyDescent="0.45">
      <c r="A1486" s="47" t="s">
        <v>2161</v>
      </c>
      <c r="B1486" s="64" t="s">
        <v>1595</v>
      </c>
      <c r="C1486" s="13">
        <v>5.5</v>
      </c>
      <c r="D1486" s="14">
        <v>0</v>
      </c>
      <c r="E1486" s="14">
        <v>0</v>
      </c>
      <c r="F1486" s="13">
        <v>0</v>
      </c>
      <c r="G1486" s="14">
        <v>0</v>
      </c>
      <c r="H1486" s="14">
        <v>0</v>
      </c>
      <c r="I1486" s="1">
        <v>-5.5</v>
      </c>
      <c r="J1486" s="9">
        <v>0</v>
      </c>
    </row>
    <row r="1487" spans="1:10" s="23" customFormat="1" x14ac:dyDescent="0.45">
      <c r="A1487" s="47" t="s">
        <v>406</v>
      </c>
      <c r="B1487" s="64" t="s">
        <v>1595</v>
      </c>
      <c r="C1487" s="13">
        <v>6</v>
      </c>
      <c r="D1487" s="14">
        <v>0</v>
      </c>
      <c r="E1487" s="14">
        <v>0</v>
      </c>
      <c r="F1487" s="13">
        <v>0</v>
      </c>
      <c r="G1487" s="14">
        <v>0</v>
      </c>
      <c r="H1487" s="14">
        <v>0</v>
      </c>
      <c r="I1487" s="1">
        <v>-6</v>
      </c>
      <c r="J1487" s="9">
        <v>0</v>
      </c>
    </row>
    <row r="1488" spans="1:10" s="23" customFormat="1" x14ac:dyDescent="0.45">
      <c r="A1488" s="47" t="s">
        <v>1952</v>
      </c>
      <c r="B1488" s="64" t="s">
        <v>1595</v>
      </c>
      <c r="C1488" s="13">
        <v>13.6</v>
      </c>
      <c r="D1488" s="14">
        <v>0</v>
      </c>
      <c r="E1488" s="14">
        <v>0</v>
      </c>
      <c r="F1488" s="13">
        <v>0</v>
      </c>
      <c r="G1488" s="14">
        <v>0</v>
      </c>
      <c r="H1488" s="14">
        <v>0</v>
      </c>
      <c r="I1488" s="1">
        <v>-13.6</v>
      </c>
      <c r="J1488" s="9">
        <v>0</v>
      </c>
    </row>
    <row r="1489" spans="1:10" s="23" customFormat="1" x14ac:dyDescent="0.45">
      <c r="A1489" s="47" t="s">
        <v>1107</v>
      </c>
      <c r="B1489" s="64" t="s">
        <v>1595</v>
      </c>
      <c r="C1489" s="13">
        <v>17</v>
      </c>
      <c r="D1489" s="14">
        <v>0</v>
      </c>
      <c r="E1489" s="14">
        <v>0</v>
      </c>
      <c r="F1489" s="13">
        <v>0</v>
      </c>
      <c r="G1489" s="14">
        <v>0</v>
      </c>
      <c r="H1489" s="14">
        <v>0</v>
      </c>
      <c r="I1489" s="1">
        <v>-17</v>
      </c>
      <c r="J1489" s="9">
        <v>0</v>
      </c>
    </row>
    <row r="1490" spans="1:10" s="23" customFormat="1" x14ac:dyDescent="0.45">
      <c r="A1490" s="47" t="s">
        <v>1089</v>
      </c>
      <c r="B1490" s="64" t="s">
        <v>1595</v>
      </c>
      <c r="C1490" s="13">
        <v>106</v>
      </c>
      <c r="D1490" s="14">
        <v>0</v>
      </c>
      <c r="E1490" s="14">
        <v>0</v>
      </c>
      <c r="F1490" s="13">
        <v>0</v>
      </c>
      <c r="G1490" s="14">
        <v>0</v>
      </c>
      <c r="H1490" s="14">
        <v>0</v>
      </c>
      <c r="I1490" s="1">
        <v>-106</v>
      </c>
      <c r="J1490" s="9">
        <v>0</v>
      </c>
    </row>
    <row r="1491" spans="1:10" s="23" customFormat="1" x14ac:dyDescent="0.45">
      <c r="A1491" s="47" t="s">
        <v>1782</v>
      </c>
      <c r="B1491" s="64" t="s">
        <v>1595</v>
      </c>
      <c r="C1491" s="13">
        <v>272</v>
      </c>
      <c r="D1491" s="14">
        <v>0</v>
      </c>
      <c r="E1491" s="14">
        <v>0</v>
      </c>
      <c r="F1491" s="13">
        <v>0</v>
      </c>
      <c r="G1491" s="14">
        <v>0</v>
      </c>
      <c r="H1491" s="14">
        <v>0</v>
      </c>
      <c r="I1491" s="1">
        <v>-272</v>
      </c>
      <c r="J1491" s="9">
        <v>0</v>
      </c>
    </row>
    <row r="1492" spans="1:10" s="23" customFormat="1" x14ac:dyDescent="0.45">
      <c r="A1492" s="47" t="s">
        <v>1357</v>
      </c>
      <c r="B1492" s="64" t="s">
        <v>1595</v>
      </c>
      <c r="C1492" s="13">
        <v>340</v>
      </c>
      <c r="D1492" s="14">
        <v>0</v>
      </c>
      <c r="E1492" s="14">
        <v>0</v>
      </c>
      <c r="F1492" s="13">
        <v>0</v>
      </c>
      <c r="G1492" s="14">
        <v>0</v>
      </c>
      <c r="H1492" s="14">
        <v>0</v>
      </c>
      <c r="I1492" s="1">
        <v>-340</v>
      </c>
      <c r="J1492" s="9">
        <v>0</v>
      </c>
    </row>
    <row r="1493" spans="1:10" s="23" customFormat="1" x14ac:dyDescent="0.45">
      <c r="A1493" s="47" t="s">
        <v>118</v>
      </c>
      <c r="B1493" s="64" t="s">
        <v>1595</v>
      </c>
      <c r="C1493" s="13">
        <v>27</v>
      </c>
      <c r="D1493" s="14">
        <v>0</v>
      </c>
      <c r="E1493" s="14">
        <v>0</v>
      </c>
      <c r="F1493" s="13">
        <v>0</v>
      </c>
      <c r="G1493" s="14">
        <v>0</v>
      </c>
      <c r="H1493" s="14">
        <v>0</v>
      </c>
      <c r="I1493" s="1">
        <v>-27</v>
      </c>
      <c r="J1493" s="9">
        <v>0</v>
      </c>
    </row>
    <row r="1494" spans="1:10" s="23" customFormat="1" x14ac:dyDescent="0.45">
      <c r="A1494" s="47" t="s">
        <v>2135</v>
      </c>
      <c r="B1494" s="64" t="s">
        <v>1595</v>
      </c>
      <c r="C1494" s="13">
        <v>110</v>
      </c>
      <c r="D1494" s="14">
        <v>0</v>
      </c>
      <c r="E1494" s="14">
        <v>0</v>
      </c>
      <c r="F1494" s="13">
        <v>0</v>
      </c>
      <c r="G1494" s="14">
        <v>0</v>
      </c>
      <c r="H1494" s="14">
        <v>0</v>
      </c>
      <c r="I1494" s="1">
        <v>-110</v>
      </c>
      <c r="J1494" s="9">
        <v>0</v>
      </c>
    </row>
    <row r="1495" spans="1:10" s="23" customFormat="1" x14ac:dyDescent="0.45">
      <c r="A1495" s="47" t="s">
        <v>1601</v>
      </c>
      <c r="B1495" s="64" t="s">
        <v>1595</v>
      </c>
      <c r="C1495" s="13">
        <v>100</v>
      </c>
      <c r="D1495" s="14">
        <v>0</v>
      </c>
      <c r="E1495" s="14">
        <v>0</v>
      </c>
      <c r="F1495" s="13">
        <v>0</v>
      </c>
      <c r="G1495" s="14">
        <v>0</v>
      </c>
      <c r="H1495" s="14">
        <v>0</v>
      </c>
      <c r="I1495" s="1">
        <v>-100</v>
      </c>
      <c r="J1495" s="9">
        <v>0</v>
      </c>
    </row>
    <row r="1496" spans="1:10" s="23" customFormat="1" x14ac:dyDescent="0.45">
      <c r="A1496" s="47" t="s">
        <v>1607</v>
      </c>
      <c r="B1496" s="64" t="s">
        <v>1595</v>
      </c>
      <c r="C1496" s="13">
        <v>6</v>
      </c>
      <c r="D1496" s="14">
        <v>0</v>
      </c>
      <c r="E1496" s="14">
        <v>0</v>
      </c>
      <c r="F1496" s="13">
        <v>0</v>
      </c>
      <c r="G1496" s="14">
        <v>0</v>
      </c>
      <c r="H1496" s="14">
        <v>0</v>
      </c>
      <c r="I1496" s="1">
        <v>-6</v>
      </c>
      <c r="J1496" s="9">
        <v>0</v>
      </c>
    </row>
    <row r="1497" spans="1:10" s="23" customFormat="1" x14ac:dyDescent="0.45">
      <c r="A1497" s="47" t="s">
        <v>1469</v>
      </c>
      <c r="B1497" s="64" t="s">
        <v>1595</v>
      </c>
      <c r="C1497" s="13">
        <v>12</v>
      </c>
      <c r="D1497" s="14">
        <v>0</v>
      </c>
      <c r="E1497" s="14">
        <v>0</v>
      </c>
      <c r="F1497" s="13">
        <v>0</v>
      </c>
      <c r="G1497" s="14">
        <v>0</v>
      </c>
      <c r="H1497" s="14">
        <v>0</v>
      </c>
      <c r="I1497" s="1">
        <v>-12</v>
      </c>
      <c r="J1497" s="9">
        <v>0</v>
      </c>
    </row>
    <row r="1498" spans="1:10" s="23" customFormat="1" x14ac:dyDescent="0.45">
      <c r="A1498" s="47" t="s">
        <v>1812</v>
      </c>
      <c r="B1498" s="64" t="s">
        <v>1595</v>
      </c>
      <c r="C1498" s="13">
        <v>8</v>
      </c>
      <c r="D1498" s="14">
        <v>0</v>
      </c>
      <c r="E1498" s="14">
        <v>0</v>
      </c>
      <c r="F1498" s="13">
        <v>0</v>
      </c>
      <c r="G1498" s="14">
        <v>0</v>
      </c>
      <c r="H1498" s="14">
        <v>0</v>
      </c>
      <c r="I1498" s="1">
        <v>-8</v>
      </c>
      <c r="J1498" s="9">
        <v>0</v>
      </c>
    </row>
    <row r="1499" spans="1:10" s="23" customFormat="1" x14ac:dyDescent="0.45">
      <c r="A1499" s="69" t="s">
        <v>35</v>
      </c>
      <c r="B1499" s="65"/>
      <c r="C1499" s="49">
        <f>SUM($C$1472:$C$1498)</f>
        <v>319878.99999999994</v>
      </c>
      <c r="D1499" s="50">
        <f>SUM($D$1472:$D$1498)</f>
        <v>1</v>
      </c>
      <c r="E1499" s="50">
        <f>SUM($E$1472:$E$1498)</f>
        <v>289329.09000000003</v>
      </c>
      <c r="F1499" s="49">
        <f>SUM($F$1472:$F$1498)</f>
        <v>315549</v>
      </c>
      <c r="G1499" s="50">
        <f>SUM($G$1472:$G$1498)</f>
        <v>1</v>
      </c>
      <c r="H1499" s="50">
        <f>SUM($H$1472:$H$1498)</f>
        <v>286862.73</v>
      </c>
      <c r="I1499" s="51">
        <f>SUM($I$1472:$I$1498)</f>
        <v>-4330</v>
      </c>
      <c r="J1499" s="52">
        <f>SUM($J$1472:$J$1498)</f>
        <v>-2466.36</v>
      </c>
    </row>
    <row r="1500" spans="1:10" s="23" customFormat="1" x14ac:dyDescent="0.45">
      <c r="A1500" s="16"/>
      <c r="B1500" s="67"/>
      <c r="C1500" s="13"/>
      <c r="D1500" s="7"/>
      <c r="E1500" s="7"/>
      <c r="F1500" s="13"/>
      <c r="G1500" s="7"/>
      <c r="H1500" s="7"/>
      <c r="I1500" s="1"/>
      <c r="J1500" s="9"/>
    </row>
    <row r="1501" spans="1:10" s="23" customFormat="1" x14ac:dyDescent="0.45">
      <c r="A1501" s="45" t="s">
        <v>1492</v>
      </c>
      <c r="B1501" s="63"/>
      <c r="C1501" s="4"/>
      <c r="D1501" s="2"/>
      <c r="E1501" s="2"/>
      <c r="F1501" s="4"/>
      <c r="G1501" s="2"/>
      <c r="H1501" s="2"/>
      <c r="I1501" s="6"/>
      <c r="J1501" s="3"/>
    </row>
    <row r="1502" spans="1:10" s="23" customFormat="1" x14ac:dyDescent="0.45">
      <c r="A1502" s="47" t="s">
        <v>1905</v>
      </c>
      <c r="B1502" s="64" t="s">
        <v>1595</v>
      </c>
      <c r="C1502" s="13">
        <v>855892</v>
      </c>
      <c r="D1502" s="14">
        <v>1</v>
      </c>
      <c r="E1502" s="14">
        <v>855892</v>
      </c>
      <c r="F1502" s="13">
        <v>860226</v>
      </c>
      <c r="G1502" s="14">
        <v>1</v>
      </c>
      <c r="H1502" s="14">
        <v>860226</v>
      </c>
      <c r="I1502" s="1">
        <v>4334</v>
      </c>
      <c r="J1502" s="9">
        <v>4334</v>
      </c>
    </row>
    <row r="1503" spans="1:10" s="23" customFormat="1" x14ac:dyDescent="0.45">
      <c r="A1503" s="47" t="s">
        <v>218</v>
      </c>
      <c r="B1503" s="64" t="s">
        <v>1595</v>
      </c>
      <c r="C1503" s="13">
        <v>17.899999999999999</v>
      </c>
      <c r="D1503" s="14">
        <v>0</v>
      </c>
      <c r="E1503" s="14">
        <v>0</v>
      </c>
      <c r="F1503" s="13">
        <v>0</v>
      </c>
      <c r="G1503" s="14">
        <v>0</v>
      </c>
      <c r="H1503" s="14">
        <v>0</v>
      </c>
      <c r="I1503" s="1">
        <v>-17.899999999999999</v>
      </c>
      <c r="J1503" s="9">
        <v>0</v>
      </c>
    </row>
    <row r="1504" spans="1:10" s="23" customFormat="1" x14ac:dyDescent="0.45">
      <c r="A1504" s="47" t="s">
        <v>26</v>
      </c>
      <c r="B1504" s="64" t="s">
        <v>1595</v>
      </c>
      <c r="C1504" s="13">
        <v>14.3</v>
      </c>
      <c r="D1504" s="14">
        <v>0</v>
      </c>
      <c r="E1504" s="14">
        <v>0</v>
      </c>
      <c r="F1504" s="13">
        <v>0</v>
      </c>
      <c r="G1504" s="14">
        <v>0</v>
      </c>
      <c r="H1504" s="14">
        <v>0</v>
      </c>
      <c r="I1504" s="1">
        <v>-14.3</v>
      </c>
      <c r="J1504" s="9">
        <v>0</v>
      </c>
    </row>
    <row r="1505" spans="1:10" s="23" customFormat="1" x14ac:dyDescent="0.45">
      <c r="A1505" s="47" t="s">
        <v>552</v>
      </c>
      <c r="B1505" s="64" t="s">
        <v>1595</v>
      </c>
      <c r="C1505" s="13">
        <v>18.7</v>
      </c>
      <c r="D1505" s="14">
        <v>0</v>
      </c>
      <c r="E1505" s="14">
        <v>0</v>
      </c>
      <c r="F1505" s="13">
        <v>0</v>
      </c>
      <c r="G1505" s="14">
        <v>0</v>
      </c>
      <c r="H1505" s="14">
        <v>0</v>
      </c>
      <c r="I1505" s="1">
        <v>-18.7</v>
      </c>
      <c r="J1505" s="9">
        <v>0</v>
      </c>
    </row>
    <row r="1506" spans="1:10" s="23" customFormat="1" x14ac:dyDescent="0.45">
      <c r="A1506" s="47" t="s">
        <v>869</v>
      </c>
      <c r="B1506" s="64" t="s">
        <v>1595</v>
      </c>
      <c r="C1506" s="13">
        <v>15</v>
      </c>
      <c r="D1506" s="14">
        <v>0</v>
      </c>
      <c r="E1506" s="14">
        <v>0</v>
      </c>
      <c r="F1506" s="13">
        <v>0</v>
      </c>
      <c r="G1506" s="14">
        <v>0</v>
      </c>
      <c r="H1506" s="14">
        <v>0</v>
      </c>
      <c r="I1506" s="1">
        <v>-15</v>
      </c>
      <c r="J1506" s="9">
        <v>0</v>
      </c>
    </row>
    <row r="1507" spans="1:10" s="23" customFormat="1" x14ac:dyDescent="0.45">
      <c r="A1507" s="47" t="s">
        <v>1236</v>
      </c>
      <c r="B1507" s="64" t="s">
        <v>1595</v>
      </c>
      <c r="C1507" s="13">
        <v>61</v>
      </c>
      <c r="D1507" s="14">
        <v>0</v>
      </c>
      <c r="E1507" s="14">
        <v>0</v>
      </c>
      <c r="F1507" s="13">
        <v>0</v>
      </c>
      <c r="G1507" s="14">
        <v>0</v>
      </c>
      <c r="H1507" s="14">
        <v>0</v>
      </c>
      <c r="I1507" s="1">
        <v>-61</v>
      </c>
      <c r="J1507" s="9">
        <v>0</v>
      </c>
    </row>
    <row r="1508" spans="1:10" s="23" customFormat="1" x14ac:dyDescent="0.45">
      <c r="A1508" s="47" t="s">
        <v>2176</v>
      </c>
      <c r="B1508" s="64" t="s">
        <v>1595</v>
      </c>
      <c r="C1508" s="13">
        <v>43</v>
      </c>
      <c r="D1508" s="14">
        <v>0</v>
      </c>
      <c r="E1508" s="14">
        <v>0</v>
      </c>
      <c r="F1508" s="13">
        <v>0</v>
      </c>
      <c r="G1508" s="14">
        <v>0</v>
      </c>
      <c r="H1508" s="14">
        <v>0</v>
      </c>
      <c r="I1508" s="1">
        <v>-43</v>
      </c>
      <c r="J1508" s="9">
        <v>0</v>
      </c>
    </row>
    <row r="1509" spans="1:10" s="23" customFormat="1" x14ac:dyDescent="0.45">
      <c r="A1509" s="47" t="s">
        <v>388</v>
      </c>
      <c r="B1509" s="64" t="s">
        <v>1595</v>
      </c>
      <c r="C1509" s="13">
        <v>8879</v>
      </c>
      <c r="D1509" s="14">
        <v>1</v>
      </c>
      <c r="E1509" s="14">
        <v>8071.82</v>
      </c>
      <c r="F1509" s="13">
        <v>7850</v>
      </c>
      <c r="G1509" s="14">
        <v>1</v>
      </c>
      <c r="H1509" s="14">
        <v>7136.36</v>
      </c>
      <c r="I1509" s="1">
        <v>-1029</v>
      </c>
      <c r="J1509" s="9">
        <v>-935.46</v>
      </c>
    </row>
    <row r="1510" spans="1:10" s="23" customFormat="1" x14ac:dyDescent="0.45">
      <c r="A1510" s="47" t="s">
        <v>734</v>
      </c>
      <c r="B1510" s="64" t="s">
        <v>1595</v>
      </c>
      <c r="C1510" s="13">
        <v>30</v>
      </c>
      <c r="D1510" s="14">
        <v>0</v>
      </c>
      <c r="E1510" s="14">
        <v>0</v>
      </c>
      <c r="F1510" s="13">
        <v>0</v>
      </c>
      <c r="G1510" s="14">
        <v>0</v>
      </c>
      <c r="H1510" s="14">
        <v>0</v>
      </c>
      <c r="I1510" s="1">
        <v>-30</v>
      </c>
      <c r="J1510" s="9">
        <v>0</v>
      </c>
    </row>
    <row r="1511" spans="1:10" s="23" customFormat="1" x14ac:dyDescent="0.45">
      <c r="A1511" s="47" t="s">
        <v>768</v>
      </c>
      <c r="B1511" s="64" t="s">
        <v>1595</v>
      </c>
      <c r="C1511" s="13">
        <v>24</v>
      </c>
      <c r="D1511" s="14">
        <v>0</v>
      </c>
      <c r="E1511" s="14">
        <v>0</v>
      </c>
      <c r="F1511" s="13">
        <v>0</v>
      </c>
      <c r="G1511" s="14">
        <v>0</v>
      </c>
      <c r="H1511" s="14">
        <v>0</v>
      </c>
      <c r="I1511" s="1">
        <v>-24</v>
      </c>
      <c r="J1511" s="9">
        <v>0</v>
      </c>
    </row>
    <row r="1512" spans="1:10" s="23" customFormat="1" x14ac:dyDescent="0.45">
      <c r="A1512" s="47" t="s">
        <v>672</v>
      </c>
      <c r="B1512" s="64" t="s">
        <v>1595</v>
      </c>
      <c r="C1512" s="13">
        <v>54</v>
      </c>
      <c r="D1512" s="14">
        <v>0</v>
      </c>
      <c r="E1512" s="14">
        <v>0</v>
      </c>
      <c r="F1512" s="13">
        <v>0</v>
      </c>
      <c r="G1512" s="14">
        <v>0</v>
      </c>
      <c r="H1512" s="14">
        <v>0</v>
      </c>
      <c r="I1512" s="1">
        <v>-54</v>
      </c>
      <c r="J1512" s="9">
        <v>0</v>
      </c>
    </row>
    <row r="1513" spans="1:10" s="23" customFormat="1" x14ac:dyDescent="0.45">
      <c r="A1513" s="47" t="s">
        <v>34</v>
      </c>
      <c r="B1513" s="64" t="s">
        <v>1595</v>
      </c>
      <c r="C1513" s="13">
        <v>100</v>
      </c>
      <c r="D1513" s="14">
        <v>0</v>
      </c>
      <c r="E1513" s="14">
        <v>0</v>
      </c>
      <c r="F1513" s="13">
        <v>0</v>
      </c>
      <c r="G1513" s="14">
        <v>0</v>
      </c>
      <c r="H1513" s="14">
        <v>0</v>
      </c>
      <c r="I1513" s="1">
        <v>-100</v>
      </c>
      <c r="J1513" s="9">
        <v>0</v>
      </c>
    </row>
    <row r="1514" spans="1:10" s="23" customFormat="1" x14ac:dyDescent="0.45">
      <c r="A1514" s="47" t="s">
        <v>1937</v>
      </c>
      <c r="B1514" s="64" t="s">
        <v>1595</v>
      </c>
      <c r="C1514" s="13">
        <v>31.5</v>
      </c>
      <c r="D1514" s="14">
        <v>0</v>
      </c>
      <c r="E1514" s="14">
        <v>0</v>
      </c>
      <c r="F1514" s="13">
        <v>0</v>
      </c>
      <c r="G1514" s="14">
        <v>0</v>
      </c>
      <c r="H1514" s="14">
        <v>0</v>
      </c>
      <c r="I1514" s="1">
        <v>-31.5</v>
      </c>
      <c r="J1514" s="9">
        <v>0</v>
      </c>
    </row>
    <row r="1515" spans="1:10" s="23" customFormat="1" x14ac:dyDescent="0.45">
      <c r="A1515" s="47" t="s">
        <v>2042</v>
      </c>
      <c r="B1515" s="64" t="s">
        <v>1595</v>
      </c>
      <c r="C1515" s="13">
        <v>25.2</v>
      </c>
      <c r="D1515" s="14">
        <v>0</v>
      </c>
      <c r="E1515" s="14">
        <v>0</v>
      </c>
      <c r="F1515" s="13">
        <v>0</v>
      </c>
      <c r="G1515" s="14">
        <v>0</v>
      </c>
      <c r="H1515" s="14">
        <v>0</v>
      </c>
      <c r="I1515" s="1">
        <v>-25.2</v>
      </c>
      <c r="J1515" s="9">
        <v>0</v>
      </c>
    </row>
    <row r="1516" spans="1:10" s="23" customFormat="1" x14ac:dyDescent="0.45">
      <c r="A1516" s="69" t="s">
        <v>1281</v>
      </c>
      <c r="B1516" s="65"/>
      <c r="C1516" s="49">
        <f>SUM($C$1502:$C$1515)</f>
        <v>865205.6</v>
      </c>
      <c r="D1516" s="50">
        <f>SUM($D$1502:$D$1515)</f>
        <v>2</v>
      </c>
      <c r="E1516" s="50">
        <f>SUM($E$1502:$E$1515)</f>
        <v>863963.82</v>
      </c>
      <c r="F1516" s="49">
        <f>SUM($F$1502:$F$1515)</f>
        <v>868076</v>
      </c>
      <c r="G1516" s="50">
        <f>SUM($G$1502:$G$1515)</f>
        <v>2</v>
      </c>
      <c r="H1516" s="50">
        <f>SUM($H$1502:$H$1515)</f>
        <v>867362.36</v>
      </c>
      <c r="I1516" s="51">
        <f>SUM($I$1502:$I$1515)</f>
        <v>2870.4000000000005</v>
      </c>
      <c r="J1516" s="52">
        <f>SUM($J$1502:$J$1515)</f>
        <v>3398.54</v>
      </c>
    </row>
    <row r="1517" spans="1:10" s="23" customFormat="1" x14ac:dyDescent="0.45">
      <c r="A1517" s="16"/>
      <c r="B1517" s="67"/>
      <c r="C1517" s="13"/>
      <c r="D1517" s="7"/>
      <c r="E1517" s="7"/>
      <c r="F1517" s="13"/>
      <c r="G1517" s="7"/>
      <c r="H1517" s="7"/>
      <c r="I1517" s="1"/>
      <c r="J1517" s="9"/>
    </row>
    <row r="1518" spans="1:10" s="23" customFormat="1" x14ac:dyDescent="0.45">
      <c r="A1518" s="45" t="s">
        <v>579</v>
      </c>
      <c r="B1518" s="63"/>
      <c r="C1518" s="4"/>
      <c r="D1518" s="2"/>
      <c r="E1518" s="2"/>
      <c r="F1518" s="4"/>
      <c r="G1518" s="2"/>
      <c r="H1518" s="2"/>
      <c r="I1518" s="6"/>
      <c r="J1518" s="3"/>
    </row>
    <row r="1519" spans="1:10" s="23" customFormat="1" x14ac:dyDescent="0.45">
      <c r="A1519" s="47" t="s">
        <v>2204</v>
      </c>
      <c r="B1519" s="64" t="s">
        <v>1595</v>
      </c>
      <c r="C1519" s="13">
        <v>140288</v>
      </c>
      <c r="D1519" s="14">
        <v>1</v>
      </c>
      <c r="E1519" s="14">
        <v>127534.55</v>
      </c>
      <c r="F1519" s="13">
        <v>0</v>
      </c>
      <c r="G1519" s="14">
        <v>0</v>
      </c>
      <c r="H1519" s="14">
        <v>0</v>
      </c>
      <c r="I1519" s="1">
        <v>-140288</v>
      </c>
      <c r="J1519" s="9">
        <v>-127534.55</v>
      </c>
    </row>
    <row r="1520" spans="1:10" s="23" customFormat="1" x14ac:dyDescent="0.45">
      <c r="A1520" s="69" t="s">
        <v>1756</v>
      </c>
      <c r="B1520" s="77"/>
      <c r="C1520" s="78">
        <f>SUM($C$1519:$C$1519)</f>
        <v>140288</v>
      </c>
      <c r="D1520" s="79">
        <f>SUM($D$1519:$D$1519)</f>
        <v>1</v>
      </c>
      <c r="E1520" s="79">
        <f>SUM($E$1519:$E$1519)</f>
        <v>127534.55</v>
      </c>
      <c r="F1520" s="78">
        <f>SUM($F$1519:$F$1519)</f>
        <v>0</v>
      </c>
      <c r="G1520" s="79">
        <f>SUM($G$1519:$G$1519)</f>
        <v>0</v>
      </c>
      <c r="H1520" s="79">
        <f>SUM($H$1519:$H$1519)</f>
        <v>0</v>
      </c>
      <c r="I1520" s="80">
        <f>SUM($I$1519:$I$1519)</f>
        <v>-140288</v>
      </c>
      <c r="J1520" s="81">
        <f>SUM($J$1519:$J$1519)</f>
        <v>-127534.55</v>
      </c>
    </row>
    <row r="1521" spans="1:10" s="23" customFormat="1" x14ac:dyDescent="0.45">
      <c r="A1521" s="16"/>
      <c r="B1521" s="67"/>
      <c r="C1521" s="13"/>
      <c r="D1521" s="7"/>
      <c r="E1521" s="7"/>
      <c r="F1521" s="13"/>
      <c r="G1521" s="7"/>
      <c r="H1521" s="7"/>
      <c r="I1521" s="1"/>
      <c r="J1521" s="9"/>
    </row>
    <row r="1522" spans="1:10" s="23" customFormat="1" x14ac:dyDescent="0.45">
      <c r="A1522" s="45" t="s">
        <v>129</v>
      </c>
      <c r="B1522" s="63"/>
      <c r="C1522" s="4"/>
      <c r="D1522" s="2"/>
      <c r="E1522" s="2"/>
      <c r="F1522" s="4"/>
      <c r="G1522" s="2"/>
      <c r="H1522" s="2"/>
      <c r="I1522" s="6"/>
      <c r="J1522" s="3"/>
    </row>
    <row r="1523" spans="1:10" s="23" customFormat="1" x14ac:dyDescent="0.45">
      <c r="A1523" s="47" t="s">
        <v>2302</v>
      </c>
      <c r="B1523" s="64" t="s">
        <v>1595</v>
      </c>
      <c r="C1523" s="13">
        <v>13561</v>
      </c>
      <c r="D1523" s="14">
        <v>1</v>
      </c>
      <c r="E1523" s="14">
        <v>13561</v>
      </c>
      <c r="F1523" s="13">
        <v>12470</v>
      </c>
      <c r="G1523" s="14">
        <v>1</v>
      </c>
      <c r="H1523" s="14">
        <v>12470</v>
      </c>
      <c r="I1523" s="1">
        <v>-1091</v>
      </c>
      <c r="J1523" s="9">
        <v>-1091</v>
      </c>
    </row>
    <row r="1524" spans="1:10" s="23" customFormat="1" x14ac:dyDescent="0.45">
      <c r="A1524" s="47" t="s">
        <v>25</v>
      </c>
      <c r="B1524" s="64" t="s">
        <v>1595</v>
      </c>
      <c r="C1524" s="13">
        <v>6.8</v>
      </c>
      <c r="D1524" s="14">
        <v>0</v>
      </c>
      <c r="E1524" s="14">
        <v>0</v>
      </c>
      <c r="F1524" s="13">
        <v>0</v>
      </c>
      <c r="G1524" s="14">
        <v>0</v>
      </c>
      <c r="H1524" s="14">
        <v>0</v>
      </c>
      <c r="I1524" s="1">
        <v>-6.8</v>
      </c>
      <c r="J1524" s="9">
        <v>0</v>
      </c>
    </row>
    <row r="1525" spans="1:10" s="23" customFormat="1" x14ac:dyDescent="0.45">
      <c r="A1525" s="47" t="s">
        <v>1616</v>
      </c>
      <c r="B1525" s="64" t="s">
        <v>1595</v>
      </c>
      <c r="C1525" s="13">
        <v>3.3</v>
      </c>
      <c r="D1525" s="14">
        <v>0</v>
      </c>
      <c r="E1525" s="14">
        <v>0</v>
      </c>
      <c r="F1525" s="13">
        <v>0</v>
      </c>
      <c r="G1525" s="14">
        <v>0</v>
      </c>
      <c r="H1525" s="14">
        <v>0</v>
      </c>
      <c r="I1525" s="1">
        <v>-3.3</v>
      </c>
      <c r="J1525" s="9">
        <v>0</v>
      </c>
    </row>
    <row r="1526" spans="1:10" s="23" customFormat="1" x14ac:dyDescent="0.45">
      <c r="A1526" s="47" t="s">
        <v>163</v>
      </c>
      <c r="B1526" s="64" t="s">
        <v>1595</v>
      </c>
      <c r="C1526" s="13">
        <v>5.5</v>
      </c>
      <c r="D1526" s="14">
        <v>0</v>
      </c>
      <c r="E1526" s="14">
        <v>0</v>
      </c>
      <c r="F1526" s="13">
        <v>0</v>
      </c>
      <c r="G1526" s="14">
        <v>0</v>
      </c>
      <c r="H1526" s="14">
        <v>0</v>
      </c>
      <c r="I1526" s="1">
        <v>-5.5</v>
      </c>
      <c r="J1526" s="9">
        <v>0</v>
      </c>
    </row>
    <row r="1527" spans="1:10" s="23" customFormat="1" x14ac:dyDescent="0.45">
      <c r="A1527" s="47" t="s">
        <v>1521</v>
      </c>
      <c r="B1527" s="64" t="s">
        <v>1595</v>
      </c>
      <c r="C1527" s="13">
        <v>65.099999999999994</v>
      </c>
      <c r="D1527" s="14">
        <v>0</v>
      </c>
      <c r="E1527" s="14">
        <v>0</v>
      </c>
      <c r="F1527" s="13">
        <v>0</v>
      </c>
      <c r="G1527" s="14">
        <v>0</v>
      </c>
      <c r="H1527" s="14">
        <v>0</v>
      </c>
      <c r="I1527" s="1">
        <v>-65.099999999999994</v>
      </c>
      <c r="J1527" s="9">
        <v>0</v>
      </c>
    </row>
    <row r="1528" spans="1:10" s="23" customFormat="1" x14ac:dyDescent="0.45">
      <c r="A1528" s="47" t="s">
        <v>27</v>
      </c>
      <c r="B1528" s="64" t="s">
        <v>1595</v>
      </c>
      <c r="C1528" s="13">
        <v>109.2</v>
      </c>
      <c r="D1528" s="14">
        <v>0</v>
      </c>
      <c r="E1528" s="14">
        <v>0</v>
      </c>
      <c r="F1528" s="13">
        <v>0</v>
      </c>
      <c r="G1528" s="14">
        <v>0</v>
      </c>
      <c r="H1528" s="14">
        <v>0</v>
      </c>
      <c r="I1528" s="1">
        <v>-109.2</v>
      </c>
      <c r="J1528" s="9">
        <v>0</v>
      </c>
    </row>
    <row r="1529" spans="1:10" s="23" customFormat="1" x14ac:dyDescent="0.45">
      <c r="A1529" s="47" t="s">
        <v>835</v>
      </c>
      <c r="B1529" s="64" t="s">
        <v>1595</v>
      </c>
      <c r="C1529" s="13">
        <v>30</v>
      </c>
      <c r="D1529" s="14">
        <v>0</v>
      </c>
      <c r="E1529" s="14">
        <v>0</v>
      </c>
      <c r="F1529" s="13">
        <v>0</v>
      </c>
      <c r="G1529" s="14">
        <v>0</v>
      </c>
      <c r="H1529" s="14">
        <v>0</v>
      </c>
      <c r="I1529" s="1">
        <v>-30</v>
      </c>
      <c r="J1529" s="9">
        <v>0</v>
      </c>
    </row>
    <row r="1530" spans="1:10" s="23" customFormat="1" x14ac:dyDescent="0.45">
      <c r="A1530" s="47" t="s">
        <v>2005</v>
      </c>
      <c r="B1530" s="64" t="s">
        <v>1595</v>
      </c>
      <c r="C1530" s="13">
        <v>6</v>
      </c>
      <c r="D1530" s="14">
        <v>0</v>
      </c>
      <c r="E1530" s="14">
        <v>0</v>
      </c>
      <c r="F1530" s="13">
        <v>0</v>
      </c>
      <c r="G1530" s="14">
        <v>0</v>
      </c>
      <c r="H1530" s="14">
        <v>0</v>
      </c>
      <c r="I1530" s="1">
        <v>-6</v>
      </c>
      <c r="J1530" s="9">
        <v>0</v>
      </c>
    </row>
    <row r="1531" spans="1:10" s="23" customFormat="1" x14ac:dyDescent="0.45">
      <c r="A1531" s="69" t="s">
        <v>759</v>
      </c>
      <c r="B1531" s="65"/>
      <c r="C1531" s="49">
        <f>SUM($C$1523:$C$1530)</f>
        <v>13786.9</v>
      </c>
      <c r="D1531" s="50">
        <f>SUM($D$1523:$D$1530)</f>
        <v>1</v>
      </c>
      <c r="E1531" s="50">
        <f>SUM($E$1523:$E$1530)</f>
        <v>13561</v>
      </c>
      <c r="F1531" s="49">
        <f>SUM($F$1523:$F$1530)</f>
        <v>12470</v>
      </c>
      <c r="G1531" s="50">
        <f>SUM($G$1523:$G$1530)</f>
        <v>1</v>
      </c>
      <c r="H1531" s="50">
        <f>SUM($H$1523:$H$1530)</f>
        <v>12470</v>
      </c>
      <c r="I1531" s="51">
        <f>SUM($I$1523:$I$1530)</f>
        <v>-1316.8999999999999</v>
      </c>
      <c r="J1531" s="52">
        <f>SUM($J$1523:$J$1530)</f>
        <v>-1091</v>
      </c>
    </row>
    <row r="1532" spans="1:10" s="23" customFormat="1" ht="14.65" thickBot="1" x14ac:dyDescent="0.5">
      <c r="A1532" s="53" t="s">
        <v>945</v>
      </c>
      <c r="B1532" s="66"/>
      <c r="C1532" s="55">
        <f>$C$1399+$C$1429+$C$1447+$C$1469+$C$1499+$C$1516+$C$1520+$C$1531</f>
        <v>2521518.25</v>
      </c>
      <c r="D1532" s="56">
        <f>$D$1399+$D$1429+$D$1447+$D$1469+$D$1499+$D$1516+$D$1520+$D$1531</f>
        <v>9</v>
      </c>
      <c r="E1532" s="56">
        <f>$E$1399+$E$1429+$E$1447+$E$1469+$E$1499+$E$1516+$E$1520+$E$1531</f>
        <v>2353216.6399999997</v>
      </c>
      <c r="F1532" s="55">
        <f>$F$1399+$F$1429+$F$1447+$F$1469+$F$1499+$F$1516+$F$1520+$F$1531</f>
        <v>2337523</v>
      </c>
      <c r="G1532" s="56">
        <f>$G$1399+$G$1429+$G$1447+$G$1469+$G$1499+$G$1516+$G$1520+$G$1531</f>
        <v>8</v>
      </c>
      <c r="H1532" s="56">
        <f>$H$1399+$H$1429+$H$1447+$H$1469+$H$1499+$H$1516+$H$1520+$H$1531</f>
        <v>2204356.9099999997</v>
      </c>
      <c r="I1532" s="57">
        <f>$I$1399+$I$1429+$I$1447+$I$1469+$I$1499+$I$1516+$I$1520+$I$1531</f>
        <v>-183995.25</v>
      </c>
      <c r="J1532" s="58">
        <f>$J$1399+$J$1429+$J$1447+$J$1469+$J$1499+$J$1516+$J$1520+$J$1531</f>
        <v>-148859.73000000001</v>
      </c>
    </row>
    <row r="1533" spans="1:10" s="23" customFormat="1" ht="14.65" thickTop="1" x14ac:dyDescent="0.45">
      <c r="A1533" s="16"/>
      <c r="B1533" s="67"/>
      <c r="C1533" s="13"/>
      <c r="D1533" s="7"/>
      <c r="E1533" s="7"/>
      <c r="F1533" s="13"/>
      <c r="G1533" s="7"/>
      <c r="H1533" s="7"/>
      <c r="I1533" s="1"/>
      <c r="J1533" s="9"/>
    </row>
    <row r="1534" spans="1:10" s="23" customFormat="1" x14ac:dyDescent="0.45">
      <c r="A1534" s="40" t="s">
        <v>787</v>
      </c>
      <c r="B1534" s="62"/>
      <c r="C1534" s="41"/>
      <c r="D1534" s="42"/>
      <c r="E1534" s="42"/>
      <c r="F1534" s="41"/>
      <c r="G1534" s="42"/>
      <c r="H1534" s="42"/>
      <c r="I1534" s="43"/>
      <c r="J1534" s="44"/>
    </row>
    <row r="1535" spans="1:10" s="23" customFormat="1" x14ac:dyDescent="0.45">
      <c r="A1535" s="45" t="s">
        <v>2258</v>
      </c>
      <c r="B1535" s="63"/>
      <c r="C1535" s="4"/>
      <c r="D1535" s="2"/>
      <c r="E1535" s="2"/>
      <c r="F1535" s="4"/>
      <c r="G1535" s="2"/>
      <c r="H1535" s="2"/>
      <c r="I1535" s="6"/>
      <c r="J1535" s="3"/>
    </row>
    <row r="1536" spans="1:10" s="23" customFormat="1" x14ac:dyDescent="0.45">
      <c r="A1536" s="47" t="s">
        <v>483</v>
      </c>
      <c r="B1536" s="64" t="s">
        <v>1595</v>
      </c>
      <c r="C1536" s="13">
        <v>411400</v>
      </c>
      <c r="D1536" s="14">
        <v>1</v>
      </c>
      <c r="E1536" s="14">
        <v>374000</v>
      </c>
      <c r="F1536" s="13">
        <v>0</v>
      </c>
      <c r="G1536" s="14">
        <v>0</v>
      </c>
      <c r="H1536" s="14">
        <v>0</v>
      </c>
      <c r="I1536" s="1">
        <v>-411400</v>
      </c>
      <c r="J1536" s="9">
        <v>-374000</v>
      </c>
    </row>
    <row r="1537" spans="1:10" s="23" customFormat="1" x14ac:dyDescent="0.45">
      <c r="A1537" s="47" t="s">
        <v>500</v>
      </c>
      <c r="B1537" s="64" t="s">
        <v>1595</v>
      </c>
      <c r="C1537" s="13">
        <v>4100</v>
      </c>
      <c r="D1537" s="14">
        <v>0</v>
      </c>
      <c r="E1537" s="14">
        <v>0</v>
      </c>
      <c r="F1537" s="13">
        <v>4180</v>
      </c>
      <c r="G1537" s="14">
        <v>0</v>
      </c>
      <c r="H1537" s="14">
        <v>0</v>
      </c>
      <c r="I1537" s="1">
        <v>80</v>
      </c>
      <c r="J1537" s="9">
        <v>0</v>
      </c>
    </row>
    <row r="1538" spans="1:10" s="23" customFormat="1" x14ac:dyDescent="0.45">
      <c r="A1538" s="47" t="s">
        <v>659</v>
      </c>
      <c r="B1538" s="64" t="s">
        <v>1595</v>
      </c>
      <c r="C1538" s="13">
        <v>6800</v>
      </c>
      <c r="D1538" s="14">
        <v>0</v>
      </c>
      <c r="E1538" s="14">
        <v>0</v>
      </c>
      <c r="F1538" s="13">
        <v>6930</v>
      </c>
      <c r="G1538" s="14">
        <v>0</v>
      </c>
      <c r="H1538" s="14">
        <v>0</v>
      </c>
      <c r="I1538" s="1">
        <v>130</v>
      </c>
      <c r="J1538" s="9">
        <v>0</v>
      </c>
    </row>
    <row r="1539" spans="1:10" s="23" customFormat="1" x14ac:dyDescent="0.45">
      <c r="A1539" s="47" t="s">
        <v>1425</v>
      </c>
      <c r="B1539" s="64" t="s">
        <v>1595</v>
      </c>
      <c r="C1539" s="13">
        <v>6200</v>
      </c>
      <c r="D1539" s="14">
        <v>0</v>
      </c>
      <c r="E1539" s="14">
        <v>0</v>
      </c>
      <c r="F1539" s="13">
        <v>6300</v>
      </c>
      <c r="G1539" s="14">
        <v>0</v>
      </c>
      <c r="H1539" s="14">
        <v>0</v>
      </c>
      <c r="I1539" s="1">
        <v>100</v>
      </c>
      <c r="J1539" s="9">
        <v>0</v>
      </c>
    </row>
    <row r="1540" spans="1:10" s="23" customFormat="1" x14ac:dyDescent="0.45">
      <c r="A1540" s="47" t="s">
        <v>1187</v>
      </c>
      <c r="B1540" s="64" t="s">
        <v>1595</v>
      </c>
      <c r="C1540" s="13">
        <v>3000</v>
      </c>
      <c r="D1540" s="14">
        <v>0</v>
      </c>
      <c r="E1540" s="14">
        <v>0</v>
      </c>
      <c r="F1540" s="13">
        <v>3100</v>
      </c>
      <c r="G1540" s="14">
        <v>0</v>
      </c>
      <c r="H1540" s="14">
        <v>0</v>
      </c>
      <c r="I1540" s="1">
        <v>100</v>
      </c>
      <c r="J1540" s="9">
        <v>0</v>
      </c>
    </row>
    <row r="1541" spans="1:10" s="23" customFormat="1" x14ac:dyDescent="0.45">
      <c r="A1541" s="47" t="s">
        <v>466</v>
      </c>
      <c r="B1541" s="64" t="s">
        <v>1595</v>
      </c>
      <c r="C1541" s="13">
        <v>5000</v>
      </c>
      <c r="D1541" s="14">
        <v>0</v>
      </c>
      <c r="E1541" s="14">
        <v>0</v>
      </c>
      <c r="F1541" s="13">
        <v>5100</v>
      </c>
      <c r="G1541" s="14">
        <v>0</v>
      </c>
      <c r="H1541" s="14">
        <v>0</v>
      </c>
      <c r="I1541" s="1">
        <v>100</v>
      </c>
      <c r="J1541" s="9">
        <v>0</v>
      </c>
    </row>
    <row r="1542" spans="1:10" s="23" customFormat="1" x14ac:dyDescent="0.45">
      <c r="A1542" s="47" t="s">
        <v>691</v>
      </c>
      <c r="B1542" s="64" t="s">
        <v>1595</v>
      </c>
      <c r="C1542" s="13">
        <v>800</v>
      </c>
      <c r="D1542" s="14">
        <v>0</v>
      </c>
      <c r="E1542" s="14">
        <v>0</v>
      </c>
      <c r="F1542" s="13">
        <v>815</v>
      </c>
      <c r="G1542" s="14">
        <v>0</v>
      </c>
      <c r="H1542" s="14">
        <v>0</v>
      </c>
      <c r="I1542" s="1">
        <v>15</v>
      </c>
      <c r="J1542" s="9">
        <v>0</v>
      </c>
    </row>
    <row r="1543" spans="1:10" s="23" customFormat="1" x14ac:dyDescent="0.45">
      <c r="A1543" s="47" t="s">
        <v>2146</v>
      </c>
      <c r="B1543" s="64" t="s">
        <v>1595</v>
      </c>
      <c r="C1543" s="13">
        <v>70</v>
      </c>
      <c r="D1543" s="14">
        <v>0</v>
      </c>
      <c r="E1543" s="14">
        <v>0</v>
      </c>
      <c r="F1543" s="13">
        <v>70</v>
      </c>
      <c r="G1543" s="14">
        <v>0</v>
      </c>
      <c r="H1543" s="14">
        <v>0</v>
      </c>
      <c r="I1543" s="1">
        <v>0</v>
      </c>
      <c r="J1543" s="9">
        <v>0</v>
      </c>
    </row>
    <row r="1544" spans="1:10" s="23" customFormat="1" x14ac:dyDescent="0.45">
      <c r="A1544" s="47" t="s">
        <v>415</v>
      </c>
      <c r="B1544" s="64" t="s">
        <v>1595</v>
      </c>
      <c r="C1544" s="13">
        <v>70</v>
      </c>
      <c r="D1544" s="14">
        <v>0</v>
      </c>
      <c r="E1544" s="14">
        <v>0</v>
      </c>
      <c r="F1544" s="13">
        <v>70</v>
      </c>
      <c r="G1544" s="14">
        <v>0</v>
      </c>
      <c r="H1544" s="14">
        <v>0</v>
      </c>
      <c r="I1544" s="1">
        <v>0</v>
      </c>
      <c r="J1544" s="9">
        <v>0</v>
      </c>
    </row>
    <row r="1545" spans="1:10" s="23" customFormat="1" x14ac:dyDescent="0.45">
      <c r="A1545" s="47" t="s">
        <v>2273</v>
      </c>
      <c r="B1545" s="64" t="s">
        <v>1595</v>
      </c>
      <c r="C1545" s="13">
        <v>62.5</v>
      </c>
      <c r="D1545" s="14">
        <v>0</v>
      </c>
      <c r="E1545" s="14">
        <v>0</v>
      </c>
      <c r="F1545" s="13">
        <v>62.5</v>
      </c>
      <c r="G1545" s="14">
        <v>0</v>
      </c>
      <c r="H1545" s="14">
        <v>0</v>
      </c>
      <c r="I1545" s="1">
        <v>0</v>
      </c>
      <c r="J1545" s="9">
        <v>0</v>
      </c>
    </row>
    <row r="1546" spans="1:10" s="23" customFormat="1" x14ac:dyDescent="0.45">
      <c r="A1546" s="47" t="s">
        <v>495</v>
      </c>
      <c r="B1546" s="64" t="s">
        <v>1595</v>
      </c>
      <c r="C1546" s="13">
        <v>62.5</v>
      </c>
      <c r="D1546" s="14">
        <v>0</v>
      </c>
      <c r="E1546" s="14">
        <v>0</v>
      </c>
      <c r="F1546" s="13">
        <v>62.5</v>
      </c>
      <c r="G1546" s="14">
        <v>0</v>
      </c>
      <c r="H1546" s="14">
        <v>0</v>
      </c>
      <c r="I1546" s="1">
        <v>0</v>
      </c>
      <c r="J1546" s="9">
        <v>0</v>
      </c>
    </row>
    <row r="1547" spans="1:10" s="23" customFormat="1" x14ac:dyDescent="0.45">
      <c r="A1547" s="47" t="s">
        <v>889</v>
      </c>
      <c r="B1547" s="64" t="s">
        <v>1595</v>
      </c>
      <c r="C1547" s="13">
        <v>52.5</v>
      </c>
      <c r="D1547" s="14">
        <v>0</v>
      </c>
      <c r="E1547" s="14">
        <v>0</v>
      </c>
      <c r="F1547" s="13">
        <v>52.5</v>
      </c>
      <c r="G1547" s="14">
        <v>0</v>
      </c>
      <c r="H1547" s="14">
        <v>0</v>
      </c>
      <c r="I1547" s="1">
        <v>0</v>
      </c>
      <c r="J1547" s="9">
        <v>0</v>
      </c>
    </row>
    <row r="1548" spans="1:10" s="23" customFormat="1" x14ac:dyDescent="0.45">
      <c r="A1548" s="47" t="s">
        <v>2085</v>
      </c>
      <c r="B1548" s="64" t="s">
        <v>1595</v>
      </c>
      <c r="C1548" s="13">
        <v>52.5</v>
      </c>
      <c r="D1548" s="14">
        <v>0</v>
      </c>
      <c r="E1548" s="14">
        <v>0</v>
      </c>
      <c r="F1548" s="13">
        <v>52.5</v>
      </c>
      <c r="G1548" s="14">
        <v>0</v>
      </c>
      <c r="H1548" s="14">
        <v>0</v>
      </c>
      <c r="I1548" s="1">
        <v>0</v>
      </c>
      <c r="J1548" s="9">
        <v>0</v>
      </c>
    </row>
    <row r="1549" spans="1:10" s="23" customFormat="1" x14ac:dyDescent="0.45">
      <c r="A1549" s="47" t="s">
        <v>1007</v>
      </c>
      <c r="B1549" s="64" t="s">
        <v>1595</v>
      </c>
      <c r="C1549" s="13">
        <v>52.5</v>
      </c>
      <c r="D1549" s="14">
        <v>0</v>
      </c>
      <c r="E1549" s="14">
        <v>0</v>
      </c>
      <c r="F1549" s="13">
        <v>52.5</v>
      </c>
      <c r="G1549" s="14">
        <v>0</v>
      </c>
      <c r="H1549" s="14">
        <v>0</v>
      </c>
      <c r="I1549" s="1">
        <v>0</v>
      </c>
      <c r="J1549" s="9">
        <v>0</v>
      </c>
    </row>
    <row r="1550" spans="1:10" s="23" customFormat="1" x14ac:dyDescent="0.45">
      <c r="A1550" s="47" t="s">
        <v>1881</v>
      </c>
      <c r="B1550" s="64" t="s">
        <v>1595</v>
      </c>
      <c r="C1550" s="13">
        <v>140</v>
      </c>
      <c r="D1550" s="14">
        <v>0</v>
      </c>
      <c r="E1550" s="14">
        <v>0</v>
      </c>
      <c r="F1550" s="13">
        <v>143</v>
      </c>
      <c r="G1550" s="14">
        <v>0</v>
      </c>
      <c r="H1550" s="14">
        <v>0</v>
      </c>
      <c r="I1550" s="1">
        <v>3</v>
      </c>
      <c r="J1550" s="9">
        <v>0</v>
      </c>
    </row>
    <row r="1551" spans="1:10" s="23" customFormat="1" x14ac:dyDescent="0.45">
      <c r="A1551" s="47" t="s">
        <v>972</v>
      </c>
      <c r="B1551" s="64" t="s">
        <v>1595</v>
      </c>
      <c r="C1551" s="13">
        <v>140</v>
      </c>
      <c r="D1551" s="14">
        <v>0</v>
      </c>
      <c r="E1551" s="14">
        <v>0</v>
      </c>
      <c r="F1551" s="13">
        <v>143</v>
      </c>
      <c r="G1551" s="14">
        <v>0</v>
      </c>
      <c r="H1551" s="14">
        <v>0</v>
      </c>
      <c r="I1551" s="1">
        <v>3</v>
      </c>
      <c r="J1551" s="9">
        <v>0</v>
      </c>
    </row>
    <row r="1552" spans="1:10" s="23" customFormat="1" x14ac:dyDescent="0.45">
      <c r="A1552" s="47" t="s">
        <v>90</v>
      </c>
      <c r="B1552" s="64" t="s">
        <v>1595</v>
      </c>
      <c r="C1552" s="13">
        <v>140</v>
      </c>
      <c r="D1552" s="14">
        <v>0</v>
      </c>
      <c r="E1552" s="14">
        <v>0</v>
      </c>
      <c r="F1552" s="13">
        <v>122</v>
      </c>
      <c r="G1552" s="14">
        <v>0</v>
      </c>
      <c r="H1552" s="14">
        <v>0</v>
      </c>
      <c r="I1552" s="1">
        <v>-18</v>
      </c>
      <c r="J1552" s="9">
        <v>0</v>
      </c>
    </row>
    <row r="1553" spans="1:10" s="23" customFormat="1" x14ac:dyDescent="0.45">
      <c r="A1553" s="47" t="s">
        <v>1750</v>
      </c>
      <c r="B1553" s="64" t="s">
        <v>1595</v>
      </c>
      <c r="C1553" s="13">
        <v>130</v>
      </c>
      <c r="D1553" s="14">
        <v>0</v>
      </c>
      <c r="E1553" s="14">
        <v>0</v>
      </c>
      <c r="F1553" s="13">
        <v>105</v>
      </c>
      <c r="G1553" s="14">
        <v>0</v>
      </c>
      <c r="H1553" s="14">
        <v>0</v>
      </c>
      <c r="I1553" s="1">
        <v>-25</v>
      </c>
      <c r="J1553" s="9">
        <v>0</v>
      </c>
    </row>
    <row r="1554" spans="1:10" s="23" customFormat="1" x14ac:dyDescent="0.45">
      <c r="A1554" s="47" t="s">
        <v>410</v>
      </c>
      <c r="B1554" s="64" t="s">
        <v>1595</v>
      </c>
      <c r="C1554" s="13">
        <v>105</v>
      </c>
      <c r="D1554" s="14">
        <v>0</v>
      </c>
      <c r="E1554" s="14">
        <v>0</v>
      </c>
      <c r="F1554" s="13">
        <v>90</v>
      </c>
      <c r="G1554" s="14">
        <v>0</v>
      </c>
      <c r="H1554" s="14">
        <v>0</v>
      </c>
      <c r="I1554" s="1">
        <v>-15</v>
      </c>
      <c r="J1554" s="9">
        <v>0</v>
      </c>
    </row>
    <row r="1555" spans="1:10" s="23" customFormat="1" x14ac:dyDescent="0.45">
      <c r="A1555" s="47" t="s">
        <v>1301</v>
      </c>
      <c r="B1555" s="64" t="s">
        <v>1595</v>
      </c>
      <c r="C1555" s="13">
        <v>105</v>
      </c>
      <c r="D1555" s="14">
        <v>0</v>
      </c>
      <c r="E1555" s="14">
        <v>0</v>
      </c>
      <c r="F1555" s="13">
        <v>90</v>
      </c>
      <c r="G1555" s="14">
        <v>0</v>
      </c>
      <c r="H1555" s="14">
        <v>0</v>
      </c>
      <c r="I1555" s="1">
        <v>-15</v>
      </c>
      <c r="J1555" s="9">
        <v>0</v>
      </c>
    </row>
    <row r="1556" spans="1:10" s="23" customFormat="1" x14ac:dyDescent="0.45">
      <c r="A1556" s="47" t="s">
        <v>1282</v>
      </c>
      <c r="B1556" s="64" t="s">
        <v>1595</v>
      </c>
      <c r="C1556" s="13">
        <v>105</v>
      </c>
      <c r="D1556" s="14">
        <v>0</v>
      </c>
      <c r="E1556" s="14">
        <v>0</v>
      </c>
      <c r="F1556" s="13">
        <v>90</v>
      </c>
      <c r="G1556" s="14">
        <v>0</v>
      </c>
      <c r="H1556" s="14">
        <v>0</v>
      </c>
      <c r="I1556" s="1">
        <v>-15</v>
      </c>
      <c r="J1556" s="9">
        <v>0</v>
      </c>
    </row>
    <row r="1557" spans="1:10" s="23" customFormat="1" x14ac:dyDescent="0.45">
      <c r="A1557" s="47" t="s">
        <v>635</v>
      </c>
      <c r="B1557" s="64" t="s">
        <v>1595</v>
      </c>
      <c r="C1557" s="13">
        <v>55</v>
      </c>
      <c r="D1557" s="14">
        <v>0</v>
      </c>
      <c r="E1557" s="14">
        <v>0</v>
      </c>
      <c r="F1557" s="13">
        <v>52.5</v>
      </c>
      <c r="G1557" s="14">
        <v>0</v>
      </c>
      <c r="H1557" s="14">
        <v>0</v>
      </c>
      <c r="I1557" s="1">
        <v>-2.5</v>
      </c>
      <c r="J1557" s="9">
        <v>0</v>
      </c>
    </row>
    <row r="1558" spans="1:10" s="23" customFormat="1" x14ac:dyDescent="0.45">
      <c r="A1558" s="47" t="s">
        <v>1252</v>
      </c>
      <c r="B1558" s="64" t="s">
        <v>1595</v>
      </c>
      <c r="C1558" s="13">
        <v>55</v>
      </c>
      <c r="D1558" s="14">
        <v>0</v>
      </c>
      <c r="E1558" s="14">
        <v>0</v>
      </c>
      <c r="F1558" s="13">
        <v>52.5</v>
      </c>
      <c r="G1558" s="14">
        <v>0</v>
      </c>
      <c r="H1558" s="14">
        <v>0</v>
      </c>
      <c r="I1558" s="1">
        <v>-2.5</v>
      </c>
      <c r="J1558" s="9">
        <v>0</v>
      </c>
    </row>
    <row r="1559" spans="1:10" s="23" customFormat="1" x14ac:dyDescent="0.45">
      <c r="A1559" s="47" t="s">
        <v>282</v>
      </c>
      <c r="B1559" s="64" t="s">
        <v>1595</v>
      </c>
      <c r="C1559" s="13">
        <v>55</v>
      </c>
      <c r="D1559" s="14">
        <v>0</v>
      </c>
      <c r="E1559" s="14">
        <v>0</v>
      </c>
      <c r="F1559" s="13">
        <v>55</v>
      </c>
      <c r="G1559" s="14">
        <v>0</v>
      </c>
      <c r="H1559" s="14">
        <v>0</v>
      </c>
      <c r="I1559" s="1">
        <v>0</v>
      </c>
      <c r="J1559" s="9">
        <v>0</v>
      </c>
    </row>
    <row r="1560" spans="1:10" s="23" customFormat="1" x14ac:dyDescent="0.45">
      <c r="A1560" s="47" t="s">
        <v>1591</v>
      </c>
      <c r="B1560" s="64" t="s">
        <v>1595</v>
      </c>
      <c r="C1560" s="13">
        <v>45</v>
      </c>
      <c r="D1560" s="14">
        <v>0</v>
      </c>
      <c r="E1560" s="14">
        <v>0</v>
      </c>
      <c r="F1560" s="13">
        <v>45</v>
      </c>
      <c r="G1560" s="14">
        <v>0</v>
      </c>
      <c r="H1560" s="14">
        <v>0</v>
      </c>
      <c r="I1560" s="1">
        <v>0</v>
      </c>
      <c r="J1560" s="9">
        <v>0</v>
      </c>
    </row>
    <row r="1561" spans="1:10" s="23" customFormat="1" x14ac:dyDescent="0.45">
      <c r="A1561" s="47" t="s">
        <v>604</v>
      </c>
      <c r="B1561" s="64" t="s">
        <v>1595</v>
      </c>
      <c r="C1561" s="13">
        <v>130</v>
      </c>
      <c r="D1561" s="14">
        <v>0</v>
      </c>
      <c r="E1561" s="14">
        <v>0</v>
      </c>
      <c r="F1561" s="13">
        <v>133.25</v>
      </c>
      <c r="G1561" s="14">
        <v>0</v>
      </c>
      <c r="H1561" s="14">
        <v>0</v>
      </c>
      <c r="I1561" s="1">
        <v>3.25</v>
      </c>
      <c r="J1561" s="9">
        <v>0</v>
      </c>
    </row>
    <row r="1562" spans="1:10" s="23" customFormat="1" x14ac:dyDescent="0.45">
      <c r="A1562" s="47" t="s">
        <v>58</v>
      </c>
      <c r="B1562" s="64" t="s">
        <v>1595</v>
      </c>
      <c r="C1562" s="13">
        <v>66</v>
      </c>
      <c r="D1562" s="14">
        <v>0</v>
      </c>
      <c r="E1562" s="14">
        <v>0</v>
      </c>
      <c r="F1562" s="13">
        <v>67.650000000000006</v>
      </c>
      <c r="G1562" s="14">
        <v>0</v>
      </c>
      <c r="H1562" s="14">
        <v>0</v>
      </c>
      <c r="I1562" s="1">
        <v>1.65</v>
      </c>
      <c r="J1562" s="9">
        <v>0</v>
      </c>
    </row>
    <row r="1563" spans="1:10" s="23" customFormat="1" x14ac:dyDescent="0.45">
      <c r="A1563" s="47" t="s">
        <v>324</v>
      </c>
      <c r="B1563" s="64" t="s">
        <v>1595</v>
      </c>
      <c r="C1563" s="13">
        <v>66</v>
      </c>
      <c r="D1563" s="14">
        <v>0</v>
      </c>
      <c r="E1563" s="14">
        <v>0</v>
      </c>
      <c r="F1563" s="13">
        <v>67.650000000000006</v>
      </c>
      <c r="G1563" s="14">
        <v>0</v>
      </c>
      <c r="H1563" s="14">
        <v>0</v>
      </c>
      <c r="I1563" s="1">
        <v>1.65</v>
      </c>
      <c r="J1563" s="9">
        <v>0</v>
      </c>
    </row>
    <row r="1564" spans="1:10" s="23" customFormat="1" x14ac:dyDescent="0.45">
      <c r="A1564" s="47" t="s">
        <v>1347</v>
      </c>
      <c r="B1564" s="64" t="s">
        <v>1595</v>
      </c>
      <c r="C1564" s="13">
        <v>400</v>
      </c>
      <c r="D1564" s="14">
        <v>0</v>
      </c>
      <c r="E1564" s="14">
        <v>0</v>
      </c>
      <c r="F1564" s="13">
        <v>280</v>
      </c>
      <c r="G1564" s="14">
        <v>0</v>
      </c>
      <c r="H1564" s="14">
        <v>0</v>
      </c>
      <c r="I1564" s="1">
        <v>-120</v>
      </c>
      <c r="J1564" s="9">
        <v>0</v>
      </c>
    </row>
    <row r="1565" spans="1:10" s="23" customFormat="1" x14ac:dyDescent="0.45">
      <c r="A1565" s="47" t="s">
        <v>347</v>
      </c>
      <c r="B1565" s="64" t="s">
        <v>1595</v>
      </c>
      <c r="C1565" s="13">
        <v>850</v>
      </c>
      <c r="D1565" s="14">
        <v>0</v>
      </c>
      <c r="E1565" s="14">
        <v>0</v>
      </c>
      <c r="F1565" s="13">
        <v>740</v>
      </c>
      <c r="G1565" s="14">
        <v>0</v>
      </c>
      <c r="H1565" s="14">
        <v>0</v>
      </c>
      <c r="I1565" s="1">
        <v>-110</v>
      </c>
      <c r="J1565" s="9">
        <v>0</v>
      </c>
    </row>
    <row r="1566" spans="1:10" s="23" customFormat="1" x14ac:dyDescent="0.45">
      <c r="A1566" s="47" t="s">
        <v>629</v>
      </c>
      <c r="B1566" s="64" t="s">
        <v>1595</v>
      </c>
      <c r="C1566" s="13">
        <v>185</v>
      </c>
      <c r="D1566" s="14">
        <v>0</v>
      </c>
      <c r="E1566" s="14">
        <v>0</v>
      </c>
      <c r="F1566" s="13">
        <v>95</v>
      </c>
      <c r="G1566" s="14">
        <v>0</v>
      </c>
      <c r="H1566" s="14">
        <v>0</v>
      </c>
      <c r="I1566" s="1">
        <v>-90</v>
      </c>
      <c r="J1566" s="9">
        <v>0</v>
      </c>
    </row>
    <row r="1567" spans="1:10" s="23" customFormat="1" x14ac:dyDescent="0.45">
      <c r="A1567" s="47" t="s">
        <v>325</v>
      </c>
      <c r="B1567" s="64" t="s">
        <v>1595</v>
      </c>
      <c r="C1567" s="13">
        <v>13</v>
      </c>
      <c r="D1567" s="14">
        <v>0</v>
      </c>
      <c r="E1567" s="14">
        <v>0</v>
      </c>
      <c r="F1567" s="13">
        <v>13</v>
      </c>
      <c r="G1567" s="14">
        <v>0</v>
      </c>
      <c r="H1567" s="14">
        <v>0</v>
      </c>
      <c r="I1567" s="1">
        <v>0</v>
      </c>
      <c r="J1567" s="9">
        <v>0</v>
      </c>
    </row>
    <row r="1568" spans="1:10" s="23" customFormat="1" x14ac:dyDescent="0.45">
      <c r="A1568" s="47" t="s">
        <v>1337</v>
      </c>
      <c r="B1568" s="64" t="s">
        <v>1595</v>
      </c>
      <c r="C1568" s="13">
        <v>18.5</v>
      </c>
      <c r="D1568" s="14">
        <v>0</v>
      </c>
      <c r="E1568" s="14">
        <v>0</v>
      </c>
      <c r="F1568" s="13">
        <v>19</v>
      </c>
      <c r="G1568" s="14">
        <v>0</v>
      </c>
      <c r="H1568" s="14">
        <v>0</v>
      </c>
      <c r="I1568" s="1">
        <v>0.5</v>
      </c>
      <c r="J1568" s="9">
        <v>0</v>
      </c>
    </row>
    <row r="1569" spans="1:10" s="23" customFormat="1" x14ac:dyDescent="0.45">
      <c r="A1569" s="47" t="s">
        <v>1431</v>
      </c>
      <c r="B1569" s="64" t="s">
        <v>1595</v>
      </c>
      <c r="C1569" s="13">
        <v>1</v>
      </c>
      <c r="D1569" s="14">
        <v>0</v>
      </c>
      <c r="E1569" s="14">
        <v>0</v>
      </c>
      <c r="F1569" s="13">
        <v>1</v>
      </c>
      <c r="G1569" s="14">
        <v>0</v>
      </c>
      <c r="H1569" s="14">
        <v>0</v>
      </c>
      <c r="I1569" s="1">
        <v>0</v>
      </c>
      <c r="J1569" s="9">
        <v>0</v>
      </c>
    </row>
    <row r="1570" spans="1:10" s="23" customFormat="1" x14ac:dyDescent="0.45">
      <c r="A1570" s="47" t="s">
        <v>744</v>
      </c>
      <c r="B1570" s="64" t="s">
        <v>1595</v>
      </c>
      <c r="C1570" s="13">
        <v>17.5</v>
      </c>
      <c r="D1570" s="14">
        <v>0</v>
      </c>
      <c r="E1570" s="14">
        <v>0</v>
      </c>
      <c r="F1570" s="13">
        <v>18</v>
      </c>
      <c r="G1570" s="14">
        <v>0</v>
      </c>
      <c r="H1570" s="14">
        <v>0</v>
      </c>
      <c r="I1570" s="1">
        <v>0.5</v>
      </c>
      <c r="J1570" s="9">
        <v>0</v>
      </c>
    </row>
    <row r="1571" spans="1:10" s="23" customFormat="1" x14ac:dyDescent="0.45">
      <c r="A1571" s="69" t="s">
        <v>930</v>
      </c>
      <c r="B1571" s="65"/>
      <c r="C1571" s="49">
        <f>SUM($C$1536:$C$1570)</f>
        <v>440544.5</v>
      </c>
      <c r="D1571" s="50">
        <f>SUM($D$1536:$D$1570)</f>
        <v>1</v>
      </c>
      <c r="E1571" s="50">
        <f>SUM($E$1536:$E$1570)</f>
        <v>374000</v>
      </c>
      <c r="F1571" s="49">
        <f>SUM($F$1536:$F$1570)</f>
        <v>29270.050000000003</v>
      </c>
      <c r="G1571" s="50">
        <f>SUM($G$1536:$G$1570)</f>
        <v>0</v>
      </c>
      <c r="H1571" s="50">
        <f>SUM($H$1536:$H$1570)</f>
        <v>0</v>
      </c>
      <c r="I1571" s="51">
        <f>SUM($I$1536:$I$1570)</f>
        <v>-411274.44999999995</v>
      </c>
      <c r="J1571" s="52">
        <f>SUM($J$1536:$J$1570)</f>
        <v>-374000</v>
      </c>
    </row>
    <row r="1572" spans="1:10" s="23" customFormat="1" x14ac:dyDescent="0.45">
      <c r="A1572" s="16"/>
      <c r="B1572" s="67"/>
      <c r="C1572" s="13"/>
      <c r="D1572" s="7"/>
      <c r="E1572" s="7"/>
      <c r="F1572" s="13"/>
      <c r="G1572" s="7"/>
      <c r="H1572" s="7"/>
      <c r="I1572" s="1"/>
      <c r="J1572" s="9"/>
    </row>
    <row r="1573" spans="1:10" s="23" customFormat="1" x14ac:dyDescent="0.45">
      <c r="A1573" s="45" t="s">
        <v>2210</v>
      </c>
      <c r="B1573" s="63"/>
      <c r="C1573" s="4"/>
      <c r="D1573" s="2"/>
      <c r="E1573" s="2"/>
      <c r="F1573" s="4"/>
      <c r="G1573" s="2"/>
      <c r="H1573" s="2"/>
      <c r="I1573" s="6"/>
      <c r="J1573" s="3"/>
    </row>
    <row r="1574" spans="1:10" s="23" customFormat="1" x14ac:dyDescent="0.45">
      <c r="A1574" s="47" t="s">
        <v>467</v>
      </c>
      <c r="B1574" s="64" t="s">
        <v>1595</v>
      </c>
      <c r="C1574" s="13">
        <v>93617.7</v>
      </c>
      <c r="D1574" s="14">
        <v>1</v>
      </c>
      <c r="E1574" s="14">
        <v>85107</v>
      </c>
      <c r="F1574" s="13">
        <v>0</v>
      </c>
      <c r="G1574" s="14">
        <v>0</v>
      </c>
      <c r="H1574" s="14">
        <v>0</v>
      </c>
      <c r="I1574" s="1">
        <v>-93617.7</v>
      </c>
      <c r="J1574" s="9">
        <v>-85107</v>
      </c>
    </row>
    <row r="1575" spans="1:10" s="23" customFormat="1" x14ac:dyDescent="0.45">
      <c r="A1575" s="47" t="s">
        <v>328</v>
      </c>
      <c r="B1575" s="64" t="s">
        <v>1595</v>
      </c>
      <c r="C1575" s="13">
        <v>38.5</v>
      </c>
      <c r="D1575" s="14">
        <v>0</v>
      </c>
      <c r="E1575" s="14">
        <v>0</v>
      </c>
      <c r="F1575" s="13">
        <v>39.25</v>
      </c>
      <c r="G1575" s="14">
        <v>0</v>
      </c>
      <c r="H1575" s="14">
        <v>0</v>
      </c>
      <c r="I1575" s="1">
        <v>0.75</v>
      </c>
      <c r="J1575" s="9">
        <v>0</v>
      </c>
    </row>
    <row r="1576" spans="1:10" s="23" customFormat="1" x14ac:dyDescent="0.45">
      <c r="A1576" s="47" t="s">
        <v>138</v>
      </c>
      <c r="B1576" s="64" t="s">
        <v>1595</v>
      </c>
      <c r="C1576" s="13">
        <v>31.5</v>
      </c>
      <c r="D1576" s="14">
        <v>0</v>
      </c>
      <c r="E1576" s="14">
        <v>0</v>
      </c>
      <c r="F1576" s="13">
        <v>32</v>
      </c>
      <c r="G1576" s="14">
        <v>0</v>
      </c>
      <c r="H1576" s="14">
        <v>0</v>
      </c>
      <c r="I1576" s="1">
        <v>0.5</v>
      </c>
      <c r="J1576" s="9">
        <v>0</v>
      </c>
    </row>
    <row r="1577" spans="1:10" s="23" customFormat="1" x14ac:dyDescent="0.45">
      <c r="A1577" s="47" t="s">
        <v>714</v>
      </c>
      <c r="B1577" s="64" t="s">
        <v>1595</v>
      </c>
      <c r="C1577" s="13">
        <v>4</v>
      </c>
      <c r="D1577" s="14">
        <v>0</v>
      </c>
      <c r="E1577" s="14">
        <v>0</v>
      </c>
      <c r="F1577" s="13">
        <v>4</v>
      </c>
      <c r="G1577" s="14">
        <v>0</v>
      </c>
      <c r="H1577" s="14">
        <v>0</v>
      </c>
      <c r="I1577" s="1">
        <v>0</v>
      </c>
      <c r="J1577" s="9">
        <v>0</v>
      </c>
    </row>
    <row r="1578" spans="1:10" s="23" customFormat="1" x14ac:dyDescent="0.45">
      <c r="A1578" s="47" t="s">
        <v>1155</v>
      </c>
      <c r="B1578" s="64" t="s">
        <v>1595</v>
      </c>
      <c r="C1578" s="13">
        <v>425</v>
      </c>
      <c r="D1578" s="14">
        <v>0</v>
      </c>
      <c r="E1578" s="14">
        <v>0</v>
      </c>
      <c r="F1578" s="13">
        <v>433.5</v>
      </c>
      <c r="G1578" s="14">
        <v>0</v>
      </c>
      <c r="H1578" s="14">
        <v>0</v>
      </c>
      <c r="I1578" s="1">
        <v>8.5</v>
      </c>
      <c r="J1578" s="9">
        <v>0</v>
      </c>
    </row>
    <row r="1579" spans="1:10" s="23" customFormat="1" x14ac:dyDescent="0.45">
      <c r="A1579" s="47" t="s">
        <v>2237</v>
      </c>
      <c r="B1579" s="64" t="s">
        <v>1595</v>
      </c>
      <c r="C1579" s="13">
        <v>88</v>
      </c>
      <c r="D1579" s="14">
        <v>0</v>
      </c>
      <c r="E1579" s="14">
        <v>0</v>
      </c>
      <c r="F1579" s="13">
        <v>90</v>
      </c>
      <c r="G1579" s="14">
        <v>0</v>
      </c>
      <c r="H1579" s="14">
        <v>0</v>
      </c>
      <c r="I1579" s="1">
        <v>2</v>
      </c>
      <c r="J1579" s="9">
        <v>0</v>
      </c>
    </row>
    <row r="1580" spans="1:10" s="23" customFormat="1" x14ac:dyDescent="0.45">
      <c r="A1580" s="47" t="s">
        <v>1238</v>
      </c>
      <c r="B1580" s="64" t="s">
        <v>1595</v>
      </c>
      <c r="C1580" s="13">
        <v>55</v>
      </c>
      <c r="D1580" s="14">
        <v>0</v>
      </c>
      <c r="E1580" s="14">
        <v>0</v>
      </c>
      <c r="F1580" s="13">
        <v>56</v>
      </c>
      <c r="G1580" s="14">
        <v>0</v>
      </c>
      <c r="H1580" s="14">
        <v>0</v>
      </c>
      <c r="I1580" s="1">
        <v>1</v>
      </c>
      <c r="J1580" s="9">
        <v>0</v>
      </c>
    </row>
    <row r="1581" spans="1:10" s="23" customFormat="1" x14ac:dyDescent="0.45">
      <c r="A1581" s="47" t="s">
        <v>830</v>
      </c>
      <c r="B1581" s="64" t="s">
        <v>1595</v>
      </c>
      <c r="C1581" s="13">
        <v>250</v>
      </c>
      <c r="D1581" s="14">
        <v>0</v>
      </c>
      <c r="E1581" s="14">
        <v>0</v>
      </c>
      <c r="F1581" s="13">
        <v>255</v>
      </c>
      <c r="G1581" s="14">
        <v>0</v>
      </c>
      <c r="H1581" s="14">
        <v>0</v>
      </c>
      <c r="I1581" s="1">
        <v>5</v>
      </c>
      <c r="J1581" s="9">
        <v>0</v>
      </c>
    </row>
    <row r="1582" spans="1:10" s="23" customFormat="1" x14ac:dyDescent="0.45">
      <c r="A1582" s="47" t="s">
        <v>1963</v>
      </c>
      <c r="B1582" s="64" t="s">
        <v>1595</v>
      </c>
      <c r="C1582" s="13">
        <v>95</v>
      </c>
      <c r="D1582" s="14">
        <v>0</v>
      </c>
      <c r="E1582" s="14">
        <v>0</v>
      </c>
      <c r="F1582" s="13">
        <v>0</v>
      </c>
      <c r="G1582" s="14">
        <v>0</v>
      </c>
      <c r="H1582" s="14">
        <v>0</v>
      </c>
      <c r="I1582" s="1">
        <v>-95</v>
      </c>
      <c r="J1582" s="9">
        <v>0</v>
      </c>
    </row>
    <row r="1583" spans="1:10" s="23" customFormat="1" x14ac:dyDescent="0.45">
      <c r="A1583" s="47" t="s">
        <v>19</v>
      </c>
      <c r="B1583" s="64" t="s">
        <v>1595</v>
      </c>
      <c r="C1583" s="13">
        <v>55</v>
      </c>
      <c r="D1583" s="14">
        <v>0</v>
      </c>
      <c r="E1583" s="14">
        <v>0</v>
      </c>
      <c r="F1583" s="13">
        <v>0</v>
      </c>
      <c r="G1583" s="14">
        <v>0</v>
      </c>
      <c r="H1583" s="14">
        <v>0</v>
      </c>
      <c r="I1583" s="1">
        <v>-55</v>
      </c>
      <c r="J1583" s="9">
        <v>0</v>
      </c>
    </row>
    <row r="1584" spans="1:10" s="23" customFormat="1" x14ac:dyDescent="0.45">
      <c r="A1584" s="47" t="s">
        <v>1613</v>
      </c>
      <c r="B1584" s="64" t="s">
        <v>1595</v>
      </c>
      <c r="C1584" s="13">
        <v>125</v>
      </c>
      <c r="D1584" s="14">
        <v>0</v>
      </c>
      <c r="E1584" s="14">
        <v>0</v>
      </c>
      <c r="F1584" s="13">
        <v>127.5</v>
      </c>
      <c r="G1584" s="14">
        <v>0</v>
      </c>
      <c r="H1584" s="14">
        <v>0</v>
      </c>
      <c r="I1584" s="1">
        <v>2.5</v>
      </c>
      <c r="J1584" s="9">
        <v>0</v>
      </c>
    </row>
    <row r="1585" spans="1:10" s="23" customFormat="1" x14ac:dyDescent="0.45">
      <c r="A1585" s="47" t="s">
        <v>515</v>
      </c>
      <c r="B1585" s="64" t="s">
        <v>1595</v>
      </c>
      <c r="C1585" s="13">
        <v>240</v>
      </c>
      <c r="D1585" s="14">
        <v>0</v>
      </c>
      <c r="E1585" s="14">
        <v>0</v>
      </c>
      <c r="F1585" s="13">
        <v>255</v>
      </c>
      <c r="G1585" s="14">
        <v>0</v>
      </c>
      <c r="H1585" s="14">
        <v>0</v>
      </c>
      <c r="I1585" s="1">
        <v>15</v>
      </c>
      <c r="J1585" s="9">
        <v>0</v>
      </c>
    </row>
    <row r="1586" spans="1:10" s="23" customFormat="1" x14ac:dyDescent="0.45">
      <c r="A1586" s="47" t="s">
        <v>44</v>
      </c>
      <c r="B1586" s="64" t="s">
        <v>1595</v>
      </c>
      <c r="C1586" s="13">
        <v>400</v>
      </c>
      <c r="D1586" s="14">
        <v>0</v>
      </c>
      <c r="E1586" s="14">
        <v>0</v>
      </c>
      <c r="F1586" s="13">
        <v>408</v>
      </c>
      <c r="G1586" s="14">
        <v>0</v>
      </c>
      <c r="H1586" s="14">
        <v>0</v>
      </c>
      <c r="I1586" s="1">
        <v>8</v>
      </c>
      <c r="J1586" s="9">
        <v>0</v>
      </c>
    </row>
    <row r="1587" spans="1:10" s="23" customFormat="1" x14ac:dyDescent="0.45">
      <c r="A1587" s="47" t="s">
        <v>1217</v>
      </c>
      <c r="B1587" s="64" t="s">
        <v>1595</v>
      </c>
      <c r="C1587" s="13">
        <v>52.5</v>
      </c>
      <c r="D1587" s="14">
        <v>0</v>
      </c>
      <c r="E1587" s="14">
        <v>0</v>
      </c>
      <c r="F1587" s="13">
        <v>53.5</v>
      </c>
      <c r="G1587" s="14">
        <v>0</v>
      </c>
      <c r="H1587" s="14">
        <v>0</v>
      </c>
      <c r="I1587" s="1">
        <v>1</v>
      </c>
      <c r="J1587" s="9">
        <v>0</v>
      </c>
    </row>
    <row r="1588" spans="1:10" s="23" customFormat="1" x14ac:dyDescent="0.45">
      <c r="A1588" s="47" t="s">
        <v>2199</v>
      </c>
      <c r="B1588" s="64" t="s">
        <v>1595</v>
      </c>
      <c r="C1588" s="13">
        <v>125</v>
      </c>
      <c r="D1588" s="14">
        <v>0</v>
      </c>
      <c r="E1588" s="14">
        <v>0</v>
      </c>
      <c r="F1588" s="13">
        <v>127.5</v>
      </c>
      <c r="G1588" s="14">
        <v>0</v>
      </c>
      <c r="H1588" s="14">
        <v>0</v>
      </c>
      <c r="I1588" s="1">
        <v>2.5</v>
      </c>
      <c r="J1588" s="9">
        <v>0</v>
      </c>
    </row>
    <row r="1589" spans="1:10" s="23" customFormat="1" x14ac:dyDescent="0.45">
      <c r="A1589" s="47" t="s">
        <v>125</v>
      </c>
      <c r="B1589" s="64" t="s">
        <v>1595</v>
      </c>
      <c r="C1589" s="13">
        <v>30</v>
      </c>
      <c r="D1589" s="14">
        <v>0</v>
      </c>
      <c r="E1589" s="14">
        <v>0</v>
      </c>
      <c r="F1589" s="13">
        <v>28</v>
      </c>
      <c r="G1589" s="14">
        <v>0</v>
      </c>
      <c r="H1589" s="14">
        <v>0</v>
      </c>
      <c r="I1589" s="1">
        <v>-2</v>
      </c>
      <c r="J1589" s="9">
        <v>0</v>
      </c>
    </row>
    <row r="1590" spans="1:10" s="23" customFormat="1" x14ac:dyDescent="0.45">
      <c r="A1590" s="47" t="s">
        <v>1453</v>
      </c>
      <c r="B1590" s="64" t="s">
        <v>1595</v>
      </c>
      <c r="C1590" s="13">
        <v>110</v>
      </c>
      <c r="D1590" s="14">
        <v>0</v>
      </c>
      <c r="E1590" s="14">
        <v>0</v>
      </c>
      <c r="F1590" s="13">
        <v>112.5</v>
      </c>
      <c r="G1590" s="14">
        <v>0</v>
      </c>
      <c r="H1590" s="14">
        <v>0</v>
      </c>
      <c r="I1590" s="1">
        <v>2.5</v>
      </c>
      <c r="J1590" s="9">
        <v>0</v>
      </c>
    </row>
    <row r="1591" spans="1:10" s="23" customFormat="1" x14ac:dyDescent="0.45">
      <c r="A1591" s="47" t="s">
        <v>457</v>
      </c>
      <c r="B1591" s="64" t="s">
        <v>1595</v>
      </c>
      <c r="C1591" s="13">
        <v>185</v>
      </c>
      <c r="D1591" s="14">
        <v>0</v>
      </c>
      <c r="E1591" s="14">
        <v>0</v>
      </c>
      <c r="F1591" s="13">
        <v>189</v>
      </c>
      <c r="G1591" s="14">
        <v>0</v>
      </c>
      <c r="H1591" s="14">
        <v>0</v>
      </c>
      <c r="I1591" s="1">
        <v>4</v>
      </c>
      <c r="J1591" s="9">
        <v>0</v>
      </c>
    </row>
    <row r="1592" spans="1:10" s="23" customFormat="1" x14ac:dyDescent="0.45">
      <c r="A1592" s="47" t="s">
        <v>1399</v>
      </c>
      <c r="B1592" s="64" t="s">
        <v>1595</v>
      </c>
      <c r="C1592" s="13">
        <v>270</v>
      </c>
      <c r="D1592" s="14">
        <v>0</v>
      </c>
      <c r="E1592" s="14">
        <v>0</v>
      </c>
      <c r="F1592" s="13">
        <v>275.5</v>
      </c>
      <c r="G1592" s="14">
        <v>0</v>
      </c>
      <c r="H1592" s="14">
        <v>0</v>
      </c>
      <c r="I1592" s="1">
        <v>5.5</v>
      </c>
      <c r="J1592" s="9">
        <v>0</v>
      </c>
    </row>
    <row r="1593" spans="1:10" s="23" customFormat="1" x14ac:dyDescent="0.45">
      <c r="A1593" s="47" t="s">
        <v>1974</v>
      </c>
      <c r="B1593" s="64" t="s">
        <v>1595</v>
      </c>
      <c r="C1593" s="13">
        <v>75</v>
      </c>
      <c r="D1593" s="14">
        <v>0</v>
      </c>
      <c r="E1593" s="14">
        <v>0</v>
      </c>
      <c r="F1593" s="13">
        <v>76.5</v>
      </c>
      <c r="G1593" s="14">
        <v>0</v>
      </c>
      <c r="H1593" s="14">
        <v>0</v>
      </c>
      <c r="I1593" s="1">
        <v>1.5</v>
      </c>
      <c r="J1593" s="9">
        <v>0</v>
      </c>
    </row>
    <row r="1594" spans="1:10" s="23" customFormat="1" x14ac:dyDescent="0.45">
      <c r="A1594" s="47" t="s">
        <v>1671</v>
      </c>
      <c r="B1594" s="64" t="s">
        <v>1595</v>
      </c>
      <c r="C1594" s="13">
        <v>4.25</v>
      </c>
      <c r="D1594" s="14">
        <v>0</v>
      </c>
      <c r="E1594" s="14">
        <v>0</v>
      </c>
      <c r="F1594" s="13">
        <v>4.3499999999999996</v>
      </c>
      <c r="G1594" s="14">
        <v>0</v>
      </c>
      <c r="H1594" s="14">
        <v>0</v>
      </c>
      <c r="I1594" s="1">
        <v>0.1</v>
      </c>
      <c r="J1594" s="9">
        <v>0</v>
      </c>
    </row>
    <row r="1595" spans="1:10" s="23" customFormat="1" x14ac:dyDescent="0.45">
      <c r="A1595" s="69" t="s">
        <v>215</v>
      </c>
      <c r="B1595" s="65"/>
      <c r="C1595" s="49">
        <f>SUM($C$1574:$C$1594)</f>
        <v>96276.45</v>
      </c>
      <c r="D1595" s="50">
        <f>SUM($D$1574:$D$1594)</f>
        <v>1</v>
      </c>
      <c r="E1595" s="50">
        <f>SUM($E$1574:$E$1594)</f>
        <v>85107</v>
      </c>
      <c r="F1595" s="49">
        <f>SUM($F$1574:$F$1594)</f>
        <v>2567.1</v>
      </c>
      <c r="G1595" s="50">
        <f>SUM($G$1574:$G$1594)</f>
        <v>0</v>
      </c>
      <c r="H1595" s="50">
        <f>SUM($H$1574:$H$1594)</f>
        <v>0</v>
      </c>
      <c r="I1595" s="51">
        <f>SUM($I$1574:$I$1594)</f>
        <v>-93709.349999999991</v>
      </c>
      <c r="J1595" s="52">
        <f>SUM($J$1574:$J$1594)</f>
        <v>-85107</v>
      </c>
    </row>
    <row r="1596" spans="1:10" s="23" customFormat="1" x14ac:dyDescent="0.45">
      <c r="A1596" s="16"/>
      <c r="B1596" s="67"/>
      <c r="C1596" s="13"/>
      <c r="D1596" s="7"/>
      <c r="E1596" s="7"/>
      <c r="F1596" s="13"/>
      <c r="G1596" s="7"/>
      <c r="H1596" s="7"/>
      <c r="I1596" s="1"/>
      <c r="J1596" s="9"/>
    </row>
    <row r="1597" spans="1:10" s="23" customFormat="1" x14ac:dyDescent="0.45">
      <c r="A1597" s="45" t="s">
        <v>578</v>
      </c>
      <c r="B1597" s="63"/>
      <c r="C1597" s="4"/>
      <c r="D1597" s="2"/>
      <c r="E1597" s="2"/>
      <c r="F1597" s="4"/>
      <c r="G1597" s="2"/>
      <c r="H1597" s="2"/>
      <c r="I1597" s="6"/>
      <c r="J1597" s="3"/>
    </row>
    <row r="1598" spans="1:10" s="23" customFormat="1" x14ac:dyDescent="0.45">
      <c r="A1598" s="82" t="s">
        <v>492</v>
      </c>
      <c r="B1598" s="64" t="s">
        <v>1595</v>
      </c>
      <c r="C1598" s="13">
        <v>267388</v>
      </c>
      <c r="D1598" s="14">
        <v>1</v>
      </c>
      <c r="E1598" s="14">
        <v>243080</v>
      </c>
      <c r="F1598" s="13">
        <v>0</v>
      </c>
      <c r="G1598" s="14">
        <v>0</v>
      </c>
      <c r="H1598" s="14">
        <v>0</v>
      </c>
      <c r="I1598" s="1">
        <v>-267388</v>
      </c>
      <c r="J1598" s="9">
        <v>-243080</v>
      </c>
    </row>
    <row r="1599" spans="1:10" s="23" customFormat="1" x14ac:dyDescent="0.45">
      <c r="A1599" s="82" t="s">
        <v>623</v>
      </c>
      <c r="B1599" s="64" t="s">
        <v>1595</v>
      </c>
      <c r="C1599" s="13">
        <v>30900</v>
      </c>
      <c r="D1599" s="14">
        <v>1</v>
      </c>
      <c r="E1599" s="14">
        <v>30900</v>
      </c>
      <c r="F1599" s="13">
        <v>0</v>
      </c>
      <c r="G1599" s="14">
        <v>0</v>
      </c>
      <c r="H1599" s="14">
        <v>0</v>
      </c>
      <c r="I1599" s="1">
        <v>-30900</v>
      </c>
      <c r="J1599" s="9">
        <v>-30900</v>
      </c>
    </row>
    <row r="1600" spans="1:10" s="23" customFormat="1" x14ac:dyDescent="0.45">
      <c r="A1600" s="69" t="s">
        <v>124</v>
      </c>
      <c r="B1600" s="65"/>
      <c r="C1600" s="49">
        <f>SUM($C$1598:$C$1599)</f>
        <v>298288</v>
      </c>
      <c r="D1600" s="50">
        <f>SUM($D$1598:$D$1599)</f>
        <v>2</v>
      </c>
      <c r="E1600" s="50">
        <f>SUM($E$1598:$E$1599)</f>
        <v>273980</v>
      </c>
      <c r="F1600" s="49">
        <f>SUM($F$1598:$F$1599)</f>
        <v>0</v>
      </c>
      <c r="G1600" s="50">
        <f>SUM($G$1598:$G$1599)</f>
        <v>0</v>
      </c>
      <c r="H1600" s="50">
        <f>SUM($H$1598:$H$1599)</f>
        <v>0</v>
      </c>
      <c r="I1600" s="51">
        <f>SUM($I$1598:$I$1599)</f>
        <v>-298288</v>
      </c>
      <c r="J1600" s="52">
        <f>SUM($J$1598:$J$1599)</f>
        <v>-273980</v>
      </c>
    </row>
    <row r="1601" spans="1:10" s="23" customFormat="1" x14ac:dyDescent="0.45">
      <c r="A1601" s="16"/>
      <c r="B1601" s="67"/>
      <c r="C1601" s="13"/>
      <c r="D1601" s="7"/>
      <c r="E1601" s="7"/>
      <c r="F1601" s="13"/>
      <c r="G1601" s="7"/>
      <c r="H1601" s="7"/>
      <c r="I1601" s="1"/>
      <c r="J1601" s="9"/>
    </row>
    <row r="1602" spans="1:10" s="23" customFormat="1" x14ac:dyDescent="0.45">
      <c r="A1602" s="45" t="s">
        <v>756</v>
      </c>
      <c r="B1602" s="63"/>
      <c r="C1602" s="4"/>
      <c r="D1602" s="2"/>
      <c r="E1602" s="2"/>
      <c r="F1602" s="4"/>
      <c r="G1602" s="2"/>
      <c r="H1602" s="2"/>
      <c r="I1602" s="6"/>
      <c r="J1602" s="3"/>
    </row>
    <row r="1603" spans="1:10" s="23" customFormat="1" x14ac:dyDescent="0.45">
      <c r="A1603" s="47" t="s">
        <v>267</v>
      </c>
      <c r="B1603" s="64" t="s">
        <v>1595</v>
      </c>
      <c r="C1603" s="13">
        <v>62330.400000000001</v>
      </c>
      <c r="D1603" s="14">
        <v>1</v>
      </c>
      <c r="E1603" s="14">
        <v>56664</v>
      </c>
      <c r="F1603" s="13">
        <v>0</v>
      </c>
      <c r="G1603" s="14">
        <v>0</v>
      </c>
      <c r="H1603" s="14">
        <v>0</v>
      </c>
      <c r="I1603" s="1">
        <v>-62330.400000000001</v>
      </c>
      <c r="J1603" s="9">
        <v>-56664</v>
      </c>
    </row>
    <row r="1604" spans="1:10" s="23" customFormat="1" x14ac:dyDescent="0.45">
      <c r="A1604" s="69" t="s">
        <v>1096</v>
      </c>
      <c r="B1604" s="65"/>
      <c r="C1604" s="49">
        <f>SUM($C$1603:$C$1603)</f>
        <v>62330.400000000001</v>
      </c>
      <c r="D1604" s="50">
        <f>SUM($D$1603:$D$1603)</f>
        <v>1</v>
      </c>
      <c r="E1604" s="50">
        <f>SUM($E$1603:$E$1603)</f>
        <v>56664</v>
      </c>
      <c r="F1604" s="49">
        <f>SUM($F$1603:$F$1603)</f>
        <v>0</v>
      </c>
      <c r="G1604" s="50">
        <f>SUM($G$1603:$G$1603)</f>
        <v>0</v>
      </c>
      <c r="H1604" s="50">
        <f>SUM($H$1603:$H$1603)</f>
        <v>0</v>
      </c>
      <c r="I1604" s="51">
        <f>SUM($I$1603:$I$1603)</f>
        <v>-62330.400000000001</v>
      </c>
      <c r="J1604" s="52">
        <f>SUM($J$1603:$J$1603)</f>
        <v>-56664</v>
      </c>
    </row>
    <row r="1605" spans="1:10" s="23" customFormat="1" ht="14.65" thickBot="1" x14ac:dyDescent="0.5">
      <c r="A1605" s="91" t="s">
        <v>2291</v>
      </c>
      <c r="B1605" s="92"/>
      <c r="C1605" s="93">
        <f>$C$1571+$C$1595+$C$1600+$C$1604</f>
        <v>897439.35</v>
      </c>
      <c r="D1605" s="94">
        <f>$D$1571+$D$1595+$D$1600+$D$1604</f>
        <v>5</v>
      </c>
      <c r="E1605" s="94">
        <f>$E$1571+$E$1595+$E$1600+$E$1604</f>
        <v>789751</v>
      </c>
      <c r="F1605" s="93">
        <f>$F$1571+$F$1595+$F$1600+$F$1604</f>
        <v>31837.15</v>
      </c>
      <c r="G1605" s="94">
        <f>$G$1571+$G$1595+$G$1600+$G$1604</f>
        <v>0</v>
      </c>
      <c r="H1605" s="94">
        <f>$H$1571+$H$1595+$H$1600+$H$1604</f>
        <v>0</v>
      </c>
      <c r="I1605" s="95">
        <f>$I$1571+$I$1595+$I$1600+$I$1604</f>
        <v>-865602.2</v>
      </c>
      <c r="J1605" s="96">
        <f>$J$1571+$J$1595+$J$1600+$J$1604</f>
        <v>-789751</v>
      </c>
    </row>
    <row r="1606" spans="1:10" s="23" customFormat="1" ht="14.65" thickTop="1" x14ac:dyDescent="0.45">
      <c r="A1606" s="16"/>
      <c r="B1606" s="67"/>
      <c r="C1606" s="13"/>
      <c r="D1606" s="7"/>
      <c r="E1606" s="7"/>
      <c r="F1606" s="13"/>
      <c r="G1606" s="7"/>
      <c r="H1606" s="7"/>
      <c r="I1606" s="1"/>
      <c r="J1606" s="9"/>
    </row>
    <row r="1607" spans="1:10" s="23" customFormat="1" x14ac:dyDescent="0.45">
      <c r="A1607" s="40" t="s">
        <v>1664</v>
      </c>
      <c r="B1607" s="62"/>
      <c r="C1607" s="41"/>
      <c r="D1607" s="42"/>
      <c r="E1607" s="42"/>
      <c r="F1607" s="41"/>
      <c r="G1607" s="42"/>
      <c r="H1607" s="42"/>
      <c r="I1607" s="43"/>
      <c r="J1607" s="44"/>
    </row>
    <row r="1608" spans="1:10" s="23" customFormat="1" x14ac:dyDescent="0.45">
      <c r="A1608" s="45" t="s">
        <v>2154</v>
      </c>
      <c r="B1608" s="63"/>
      <c r="C1608" s="4"/>
      <c r="D1608" s="2"/>
      <c r="E1608" s="2"/>
      <c r="F1608" s="4"/>
      <c r="G1608" s="2"/>
      <c r="H1608" s="2"/>
      <c r="I1608" s="6"/>
      <c r="J1608" s="3"/>
    </row>
    <row r="1609" spans="1:10" s="23" customFormat="1" x14ac:dyDescent="0.45">
      <c r="A1609" s="47" t="s">
        <v>1284</v>
      </c>
      <c r="B1609" s="64" t="s">
        <v>1595</v>
      </c>
      <c r="C1609" s="13">
        <v>1202</v>
      </c>
      <c r="D1609" s="14">
        <v>1</v>
      </c>
      <c r="E1609" s="14">
        <v>1092.73</v>
      </c>
      <c r="F1609" s="13">
        <v>8765</v>
      </c>
      <c r="G1609" s="14">
        <v>1</v>
      </c>
      <c r="H1609" s="14">
        <v>7968.18</v>
      </c>
      <c r="I1609" s="1">
        <v>7563</v>
      </c>
      <c r="J1609" s="9">
        <v>6875.45</v>
      </c>
    </row>
    <row r="1610" spans="1:10" s="23" customFormat="1" x14ac:dyDescent="0.45">
      <c r="A1610" s="47" t="s">
        <v>767</v>
      </c>
      <c r="B1610" s="64" t="s">
        <v>1595</v>
      </c>
      <c r="C1610" s="13">
        <v>49</v>
      </c>
      <c r="D1610" s="14">
        <v>0</v>
      </c>
      <c r="E1610" s="14">
        <v>0</v>
      </c>
      <c r="F1610" s="13">
        <v>0</v>
      </c>
      <c r="G1610" s="14">
        <v>0</v>
      </c>
      <c r="H1610" s="14">
        <v>0</v>
      </c>
      <c r="I1610" s="1">
        <v>-49</v>
      </c>
      <c r="J1610" s="9">
        <v>0</v>
      </c>
    </row>
    <row r="1611" spans="1:10" s="23" customFormat="1" x14ac:dyDescent="0.45">
      <c r="A1611" s="47" t="s">
        <v>2091</v>
      </c>
      <c r="B1611" s="64" t="s">
        <v>1595</v>
      </c>
      <c r="C1611" s="13">
        <v>90</v>
      </c>
      <c r="D1611" s="14">
        <v>0</v>
      </c>
      <c r="E1611" s="14">
        <v>0</v>
      </c>
      <c r="F1611" s="13">
        <v>0</v>
      </c>
      <c r="G1611" s="14">
        <v>0</v>
      </c>
      <c r="H1611" s="14">
        <v>0</v>
      </c>
      <c r="I1611" s="1">
        <v>-90</v>
      </c>
      <c r="J1611" s="9">
        <v>0</v>
      </c>
    </row>
    <row r="1612" spans="1:10" s="23" customFormat="1" x14ac:dyDescent="0.45">
      <c r="A1612" s="47" t="s">
        <v>984</v>
      </c>
      <c r="B1612" s="64" t="s">
        <v>1595</v>
      </c>
      <c r="C1612" s="13">
        <v>1860</v>
      </c>
      <c r="D1612" s="14">
        <v>0</v>
      </c>
      <c r="E1612" s="14">
        <v>0</v>
      </c>
      <c r="F1612" s="13">
        <v>0</v>
      </c>
      <c r="G1612" s="14">
        <v>0</v>
      </c>
      <c r="H1612" s="14">
        <v>0</v>
      </c>
      <c r="I1612" s="1">
        <v>-1860</v>
      </c>
      <c r="J1612" s="9">
        <v>0</v>
      </c>
    </row>
    <row r="1613" spans="1:10" s="23" customFormat="1" x14ac:dyDescent="0.45">
      <c r="A1613" s="47" t="s">
        <v>1617</v>
      </c>
      <c r="B1613" s="64" t="s">
        <v>1595</v>
      </c>
      <c r="C1613" s="13">
        <v>49</v>
      </c>
      <c r="D1613" s="14">
        <v>0</v>
      </c>
      <c r="E1613" s="14">
        <v>0</v>
      </c>
      <c r="F1613" s="13">
        <v>0</v>
      </c>
      <c r="G1613" s="14">
        <v>0</v>
      </c>
      <c r="H1613" s="14">
        <v>0</v>
      </c>
      <c r="I1613" s="1">
        <v>-49</v>
      </c>
      <c r="J1613" s="9">
        <v>0</v>
      </c>
    </row>
    <row r="1614" spans="1:10" s="23" customFormat="1" x14ac:dyDescent="0.45">
      <c r="A1614" s="47" t="s">
        <v>1061</v>
      </c>
      <c r="B1614" s="64" t="s">
        <v>1595</v>
      </c>
      <c r="C1614" s="13">
        <v>155</v>
      </c>
      <c r="D1614" s="14">
        <v>0</v>
      </c>
      <c r="E1614" s="14">
        <v>0</v>
      </c>
      <c r="F1614" s="13">
        <v>0</v>
      </c>
      <c r="G1614" s="14">
        <v>0</v>
      </c>
      <c r="H1614" s="14">
        <v>0</v>
      </c>
      <c r="I1614" s="1">
        <v>-155</v>
      </c>
      <c r="J1614" s="9">
        <v>0</v>
      </c>
    </row>
    <row r="1615" spans="1:10" s="23" customFormat="1" x14ac:dyDescent="0.45">
      <c r="A1615" s="47" t="s">
        <v>72</v>
      </c>
      <c r="B1615" s="64" t="s">
        <v>1595</v>
      </c>
      <c r="C1615" s="13">
        <v>810</v>
      </c>
      <c r="D1615" s="14">
        <v>0</v>
      </c>
      <c r="E1615" s="14">
        <v>0</v>
      </c>
      <c r="F1615" s="13">
        <v>0</v>
      </c>
      <c r="G1615" s="14">
        <v>0</v>
      </c>
      <c r="H1615" s="14">
        <v>0</v>
      </c>
      <c r="I1615" s="1">
        <v>-810</v>
      </c>
      <c r="J1615" s="9">
        <v>0</v>
      </c>
    </row>
    <row r="1616" spans="1:10" s="23" customFormat="1" x14ac:dyDescent="0.45">
      <c r="A1616" s="47" t="s">
        <v>594</v>
      </c>
      <c r="B1616" s="64" t="s">
        <v>1595</v>
      </c>
      <c r="C1616" s="13">
        <v>49</v>
      </c>
      <c r="D1616" s="14">
        <v>0</v>
      </c>
      <c r="E1616" s="14">
        <v>0</v>
      </c>
      <c r="F1616" s="13">
        <v>0</v>
      </c>
      <c r="G1616" s="14">
        <v>0</v>
      </c>
      <c r="H1616" s="14">
        <v>0</v>
      </c>
      <c r="I1616" s="1">
        <v>-49</v>
      </c>
      <c r="J1616" s="9">
        <v>0</v>
      </c>
    </row>
    <row r="1617" spans="1:10" s="23" customFormat="1" x14ac:dyDescent="0.45">
      <c r="A1617" s="47" t="s">
        <v>1004</v>
      </c>
      <c r="B1617" s="64" t="s">
        <v>1595</v>
      </c>
      <c r="C1617" s="13">
        <v>67.5</v>
      </c>
      <c r="D1617" s="14">
        <v>0</v>
      </c>
      <c r="E1617" s="14">
        <v>0</v>
      </c>
      <c r="F1617" s="13">
        <v>0</v>
      </c>
      <c r="G1617" s="14">
        <v>0</v>
      </c>
      <c r="H1617" s="14">
        <v>0</v>
      </c>
      <c r="I1617" s="1">
        <v>-67.5</v>
      </c>
      <c r="J1617" s="9">
        <v>0</v>
      </c>
    </row>
    <row r="1618" spans="1:10" s="23" customFormat="1" x14ac:dyDescent="0.45">
      <c r="A1618" s="47" t="s">
        <v>1624</v>
      </c>
      <c r="B1618" s="64" t="s">
        <v>1595</v>
      </c>
      <c r="C1618" s="13">
        <v>18.7</v>
      </c>
      <c r="D1618" s="14">
        <v>0</v>
      </c>
      <c r="E1618" s="14">
        <v>0</v>
      </c>
      <c r="F1618" s="13">
        <v>0</v>
      </c>
      <c r="G1618" s="14">
        <v>0</v>
      </c>
      <c r="H1618" s="14">
        <v>0</v>
      </c>
      <c r="I1618" s="1">
        <v>-18.7</v>
      </c>
      <c r="J1618" s="9">
        <v>0</v>
      </c>
    </row>
    <row r="1619" spans="1:10" s="23" customFormat="1" x14ac:dyDescent="0.45">
      <c r="A1619" s="47" t="s">
        <v>1958</v>
      </c>
      <c r="B1619" s="64" t="s">
        <v>1595</v>
      </c>
      <c r="C1619" s="13">
        <v>972</v>
      </c>
      <c r="D1619" s="14">
        <v>0</v>
      </c>
      <c r="E1619" s="14">
        <v>0</v>
      </c>
      <c r="F1619" s="13">
        <v>0</v>
      </c>
      <c r="G1619" s="14">
        <v>0</v>
      </c>
      <c r="H1619" s="14">
        <v>0</v>
      </c>
      <c r="I1619" s="1">
        <v>-972</v>
      </c>
      <c r="J1619" s="9">
        <v>0</v>
      </c>
    </row>
    <row r="1620" spans="1:10" s="23" customFormat="1" x14ac:dyDescent="0.45">
      <c r="A1620" s="47" t="s">
        <v>981</v>
      </c>
      <c r="B1620" s="64" t="s">
        <v>1595</v>
      </c>
      <c r="C1620" s="13">
        <v>81</v>
      </c>
      <c r="D1620" s="14">
        <v>0</v>
      </c>
      <c r="E1620" s="14">
        <v>0</v>
      </c>
      <c r="F1620" s="13">
        <v>0</v>
      </c>
      <c r="G1620" s="14">
        <v>0</v>
      </c>
      <c r="H1620" s="14">
        <v>0</v>
      </c>
      <c r="I1620" s="1">
        <v>-81</v>
      </c>
      <c r="J1620" s="9">
        <v>0</v>
      </c>
    </row>
    <row r="1621" spans="1:10" s="23" customFormat="1" x14ac:dyDescent="0.45">
      <c r="A1621" s="47" t="s">
        <v>2211</v>
      </c>
      <c r="B1621" s="64" t="s">
        <v>1595</v>
      </c>
      <c r="C1621" s="13">
        <v>31.3</v>
      </c>
      <c r="D1621" s="14">
        <v>0</v>
      </c>
      <c r="E1621" s="14">
        <v>0</v>
      </c>
      <c r="F1621" s="13">
        <v>0</v>
      </c>
      <c r="G1621" s="14">
        <v>0</v>
      </c>
      <c r="H1621" s="14">
        <v>0</v>
      </c>
      <c r="I1621" s="1">
        <v>-31.3</v>
      </c>
      <c r="J1621" s="9">
        <v>0</v>
      </c>
    </row>
    <row r="1622" spans="1:10" s="23" customFormat="1" x14ac:dyDescent="0.45">
      <c r="A1622" s="47" t="s">
        <v>716</v>
      </c>
      <c r="B1622" s="64" t="s">
        <v>1595</v>
      </c>
      <c r="C1622" s="13">
        <v>1674</v>
      </c>
      <c r="D1622" s="14">
        <v>0</v>
      </c>
      <c r="E1622" s="14">
        <v>0</v>
      </c>
      <c r="F1622" s="13">
        <v>0</v>
      </c>
      <c r="G1622" s="14">
        <v>0</v>
      </c>
      <c r="H1622" s="14">
        <v>0</v>
      </c>
      <c r="I1622" s="1">
        <v>-1674</v>
      </c>
      <c r="J1622" s="9">
        <v>0</v>
      </c>
    </row>
    <row r="1623" spans="1:10" s="23" customFormat="1" x14ac:dyDescent="0.45">
      <c r="A1623" s="47" t="s">
        <v>2312</v>
      </c>
      <c r="B1623" s="64" t="s">
        <v>1595</v>
      </c>
      <c r="C1623" s="13">
        <v>139.5</v>
      </c>
      <c r="D1623" s="14">
        <v>0</v>
      </c>
      <c r="E1623" s="14">
        <v>0</v>
      </c>
      <c r="F1623" s="13">
        <v>0</v>
      </c>
      <c r="G1623" s="14">
        <v>0</v>
      </c>
      <c r="H1623" s="14">
        <v>0</v>
      </c>
      <c r="I1623" s="1">
        <v>-139.5</v>
      </c>
      <c r="J1623" s="9">
        <v>0</v>
      </c>
    </row>
    <row r="1624" spans="1:10" s="23" customFormat="1" x14ac:dyDescent="0.45">
      <c r="A1624" s="47" t="s">
        <v>980</v>
      </c>
      <c r="B1624" s="64" t="s">
        <v>1595</v>
      </c>
      <c r="C1624" s="13">
        <v>518</v>
      </c>
      <c r="D1624" s="14">
        <v>0</v>
      </c>
      <c r="E1624" s="14">
        <v>0</v>
      </c>
      <c r="F1624" s="13">
        <v>0</v>
      </c>
      <c r="G1624" s="14">
        <v>0</v>
      </c>
      <c r="H1624" s="14">
        <v>0</v>
      </c>
      <c r="I1624" s="1">
        <v>-518</v>
      </c>
      <c r="J1624" s="9">
        <v>0</v>
      </c>
    </row>
    <row r="1625" spans="1:10" s="23" customFormat="1" x14ac:dyDescent="0.45">
      <c r="A1625" s="47" t="s">
        <v>371</v>
      </c>
      <c r="B1625" s="64" t="s">
        <v>1595</v>
      </c>
      <c r="C1625" s="13">
        <v>14.5</v>
      </c>
      <c r="D1625" s="14">
        <v>0</v>
      </c>
      <c r="E1625" s="14">
        <v>0</v>
      </c>
      <c r="F1625" s="13">
        <v>0</v>
      </c>
      <c r="G1625" s="14">
        <v>0</v>
      </c>
      <c r="H1625" s="14">
        <v>0</v>
      </c>
      <c r="I1625" s="1">
        <v>-14.5</v>
      </c>
      <c r="J1625" s="9">
        <v>0</v>
      </c>
    </row>
    <row r="1626" spans="1:10" s="23" customFormat="1" x14ac:dyDescent="0.45">
      <c r="A1626" s="47" t="s">
        <v>84</v>
      </c>
      <c r="B1626" s="64" t="s">
        <v>1595</v>
      </c>
      <c r="C1626" s="13">
        <v>11.5</v>
      </c>
      <c r="D1626" s="14">
        <v>0</v>
      </c>
      <c r="E1626" s="14">
        <v>0</v>
      </c>
      <c r="F1626" s="13">
        <v>0</v>
      </c>
      <c r="G1626" s="14">
        <v>0</v>
      </c>
      <c r="H1626" s="14">
        <v>0</v>
      </c>
      <c r="I1626" s="1">
        <v>-11.5</v>
      </c>
      <c r="J1626" s="9">
        <v>0</v>
      </c>
    </row>
    <row r="1627" spans="1:10" s="23" customFormat="1" x14ac:dyDescent="0.45">
      <c r="A1627" s="47" t="s">
        <v>2259</v>
      </c>
      <c r="B1627" s="64" t="s">
        <v>1595</v>
      </c>
      <c r="C1627" s="13">
        <v>130.5</v>
      </c>
      <c r="D1627" s="14">
        <v>0</v>
      </c>
      <c r="E1627" s="14">
        <v>0</v>
      </c>
      <c r="F1627" s="13">
        <v>0</v>
      </c>
      <c r="G1627" s="14">
        <v>0</v>
      </c>
      <c r="H1627" s="14">
        <v>0</v>
      </c>
      <c r="I1627" s="1">
        <v>-130.5</v>
      </c>
      <c r="J1627" s="9">
        <v>0</v>
      </c>
    </row>
    <row r="1628" spans="1:10" s="23" customFormat="1" x14ac:dyDescent="0.45">
      <c r="A1628" s="47" t="s">
        <v>1857</v>
      </c>
      <c r="B1628" s="64" t="s">
        <v>1595</v>
      </c>
      <c r="C1628" s="13">
        <v>105</v>
      </c>
      <c r="D1628" s="14">
        <v>0</v>
      </c>
      <c r="E1628" s="14">
        <v>0</v>
      </c>
      <c r="F1628" s="13">
        <v>0</v>
      </c>
      <c r="G1628" s="14">
        <v>0</v>
      </c>
      <c r="H1628" s="14">
        <v>0</v>
      </c>
      <c r="I1628" s="1">
        <v>-105</v>
      </c>
      <c r="J1628" s="9">
        <v>0</v>
      </c>
    </row>
    <row r="1629" spans="1:10" s="23" customFormat="1" x14ac:dyDescent="0.45">
      <c r="A1629" s="47" t="s">
        <v>1020</v>
      </c>
      <c r="B1629" s="64" t="s">
        <v>1595</v>
      </c>
      <c r="C1629" s="13">
        <v>8</v>
      </c>
      <c r="D1629" s="14">
        <v>0</v>
      </c>
      <c r="E1629" s="14">
        <v>0</v>
      </c>
      <c r="F1629" s="13">
        <v>0</v>
      </c>
      <c r="G1629" s="14">
        <v>0</v>
      </c>
      <c r="H1629" s="14">
        <v>0</v>
      </c>
      <c r="I1629" s="1">
        <v>-8</v>
      </c>
      <c r="J1629" s="9">
        <v>0</v>
      </c>
    </row>
    <row r="1630" spans="1:10" s="23" customFormat="1" x14ac:dyDescent="0.45">
      <c r="A1630" s="47" t="s">
        <v>595</v>
      </c>
      <c r="B1630" s="64" t="s">
        <v>1595</v>
      </c>
      <c r="C1630" s="13">
        <v>6</v>
      </c>
      <c r="D1630" s="14">
        <v>0</v>
      </c>
      <c r="E1630" s="14">
        <v>0</v>
      </c>
      <c r="F1630" s="13">
        <v>0</v>
      </c>
      <c r="G1630" s="14">
        <v>0</v>
      </c>
      <c r="H1630" s="14">
        <v>0</v>
      </c>
      <c r="I1630" s="1">
        <v>-6</v>
      </c>
      <c r="J1630" s="9">
        <v>0</v>
      </c>
    </row>
    <row r="1631" spans="1:10" s="23" customFormat="1" x14ac:dyDescent="0.45">
      <c r="A1631" s="47" t="s">
        <v>1325</v>
      </c>
      <c r="B1631" s="64" t="s">
        <v>1595</v>
      </c>
      <c r="C1631" s="13">
        <v>3.9</v>
      </c>
      <c r="D1631" s="14">
        <v>0</v>
      </c>
      <c r="E1631" s="14">
        <v>0</v>
      </c>
      <c r="F1631" s="13">
        <v>0</v>
      </c>
      <c r="G1631" s="14">
        <v>0</v>
      </c>
      <c r="H1631" s="14">
        <v>0</v>
      </c>
      <c r="I1631" s="1">
        <v>-3.9</v>
      </c>
      <c r="J1631" s="9">
        <v>0</v>
      </c>
    </row>
    <row r="1632" spans="1:10" s="23" customFormat="1" x14ac:dyDescent="0.45">
      <c r="A1632" s="47" t="s">
        <v>1720</v>
      </c>
      <c r="B1632" s="64" t="s">
        <v>1595</v>
      </c>
      <c r="C1632" s="13">
        <v>160</v>
      </c>
      <c r="D1632" s="14">
        <v>0</v>
      </c>
      <c r="E1632" s="14">
        <v>0</v>
      </c>
      <c r="F1632" s="13">
        <v>0</v>
      </c>
      <c r="G1632" s="14">
        <v>0</v>
      </c>
      <c r="H1632" s="14">
        <v>0</v>
      </c>
      <c r="I1632" s="1">
        <v>-160</v>
      </c>
      <c r="J1632" s="9">
        <v>0</v>
      </c>
    </row>
    <row r="1633" spans="1:10" s="23" customFormat="1" x14ac:dyDescent="0.45">
      <c r="A1633" s="47" t="s">
        <v>1953</v>
      </c>
      <c r="B1633" s="64" t="s">
        <v>1595</v>
      </c>
      <c r="C1633" s="13">
        <v>120</v>
      </c>
      <c r="D1633" s="14">
        <v>0</v>
      </c>
      <c r="E1633" s="14">
        <v>0</v>
      </c>
      <c r="F1633" s="13">
        <v>0</v>
      </c>
      <c r="G1633" s="14">
        <v>0</v>
      </c>
      <c r="H1633" s="14">
        <v>0</v>
      </c>
      <c r="I1633" s="1">
        <v>-120</v>
      </c>
      <c r="J1633" s="9">
        <v>0</v>
      </c>
    </row>
    <row r="1634" spans="1:10" s="23" customFormat="1" x14ac:dyDescent="0.45">
      <c r="A1634" s="47" t="s">
        <v>1000</v>
      </c>
      <c r="B1634" s="64" t="s">
        <v>1595</v>
      </c>
      <c r="C1634" s="13">
        <v>17.899999999999999</v>
      </c>
      <c r="D1634" s="14">
        <v>0</v>
      </c>
      <c r="E1634" s="14">
        <v>0</v>
      </c>
      <c r="F1634" s="13">
        <v>0</v>
      </c>
      <c r="G1634" s="14">
        <v>0</v>
      </c>
      <c r="H1634" s="14">
        <v>0</v>
      </c>
      <c r="I1634" s="1">
        <v>-17.899999999999999</v>
      </c>
      <c r="J1634" s="9">
        <v>0</v>
      </c>
    </row>
    <row r="1635" spans="1:10" s="23" customFormat="1" x14ac:dyDescent="0.45">
      <c r="A1635" s="47" t="s">
        <v>141</v>
      </c>
      <c r="B1635" s="64" t="s">
        <v>1595</v>
      </c>
      <c r="C1635" s="13">
        <v>9</v>
      </c>
      <c r="D1635" s="14">
        <v>0</v>
      </c>
      <c r="E1635" s="14">
        <v>0</v>
      </c>
      <c r="F1635" s="13">
        <v>0</v>
      </c>
      <c r="G1635" s="14">
        <v>0</v>
      </c>
      <c r="H1635" s="14">
        <v>0</v>
      </c>
      <c r="I1635" s="1">
        <v>-9</v>
      </c>
      <c r="J1635" s="9">
        <v>0</v>
      </c>
    </row>
    <row r="1636" spans="1:10" s="23" customFormat="1" x14ac:dyDescent="0.45">
      <c r="A1636" s="47" t="s">
        <v>1532</v>
      </c>
      <c r="B1636" s="64" t="s">
        <v>1595</v>
      </c>
      <c r="C1636" s="13">
        <v>10.5</v>
      </c>
      <c r="D1636" s="14">
        <v>0</v>
      </c>
      <c r="E1636" s="14">
        <v>0</v>
      </c>
      <c r="F1636" s="13">
        <v>0</v>
      </c>
      <c r="G1636" s="14">
        <v>0</v>
      </c>
      <c r="H1636" s="14">
        <v>0</v>
      </c>
      <c r="I1636" s="1">
        <v>-10.5</v>
      </c>
      <c r="J1636" s="9">
        <v>0</v>
      </c>
    </row>
    <row r="1637" spans="1:10" s="23" customFormat="1" x14ac:dyDescent="0.45">
      <c r="A1637" s="47" t="s">
        <v>2175</v>
      </c>
      <c r="B1637" s="64" t="s">
        <v>1595</v>
      </c>
      <c r="C1637" s="13">
        <v>7.3</v>
      </c>
      <c r="D1637" s="14">
        <v>0</v>
      </c>
      <c r="E1637" s="14">
        <v>0</v>
      </c>
      <c r="F1637" s="13">
        <v>0</v>
      </c>
      <c r="G1637" s="14">
        <v>0</v>
      </c>
      <c r="H1637" s="14">
        <v>0</v>
      </c>
      <c r="I1637" s="1">
        <v>-7.3</v>
      </c>
      <c r="J1637" s="9">
        <v>0</v>
      </c>
    </row>
    <row r="1638" spans="1:10" s="23" customFormat="1" x14ac:dyDescent="0.45">
      <c r="A1638" s="47" t="s">
        <v>775</v>
      </c>
      <c r="B1638" s="64" t="s">
        <v>1595</v>
      </c>
      <c r="C1638" s="13">
        <v>4</v>
      </c>
      <c r="D1638" s="14">
        <v>0</v>
      </c>
      <c r="E1638" s="14">
        <v>0</v>
      </c>
      <c r="F1638" s="13">
        <v>0</v>
      </c>
      <c r="G1638" s="14">
        <v>0</v>
      </c>
      <c r="H1638" s="14">
        <v>0</v>
      </c>
      <c r="I1638" s="1">
        <v>-4</v>
      </c>
      <c r="J1638" s="9">
        <v>0</v>
      </c>
    </row>
    <row r="1639" spans="1:10" s="23" customFormat="1" x14ac:dyDescent="0.45">
      <c r="A1639" s="47" t="s">
        <v>1766</v>
      </c>
      <c r="B1639" s="64" t="s">
        <v>1595</v>
      </c>
      <c r="C1639" s="13">
        <v>810</v>
      </c>
      <c r="D1639" s="14">
        <v>0</v>
      </c>
      <c r="E1639" s="14">
        <v>0</v>
      </c>
      <c r="F1639" s="13">
        <v>0</v>
      </c>
      <c r="G1639" s="14">
        <v>0</v>
      </c>
      <c r="H1639" s="14">
        <v>0</v>
      </c>
      <c r="I1639" s="1">
        <v>-810</v>
      </c>
      <c r="J1639" s="9">
        <v>0</v>
      </c>
    </row>
    <row r="1640" spans="1:10" s="23" customFormat="1" x14ac:dyDescent="0.45">
      <c r="A1640" s="47" t="s">
        <v>982</v>
      </c>
      <c r="B1640" s="64" t="s">
        <v>1595</v>
      </c>
      <c r="C1640" s="13">
        <v>1395</v>
      </c>
      <c r="D1640" s="14">
        <v>0</v>
      </c>
      <c r="E1640" s="14">
        <v>0</v>
      </c>
      <c r="F1640" s="13">
        <v>0</v>
      </c>
      <c r="G1640" s="14">
        <v>0</v>
      </c>
      <c r="H1640" s="14">
        <v>0</v>
      </c>
      <c r="I1640" s="1">
        <v>-1395</v>
      </c>
      <c r="J1640" s="9">
        <v>0</v>
      </c>
    </row>
    <row r="1641" spans="1:10" s="23" customFormat="1" x14ac:dyDescent="0.45">
      <c r="A1641" s="69" t="s">
        <v>611</v>
      </c>
      <c r="B1641" s="65"/>
      <c r="C1641" s="49">
        <f>SUM($C$1609:$C$1640)</f>
        <v>10579.099999999999</v>
      </c>
      <c r="D1641" s="50">
        <f>SUM($D$1609:$D$1640)</f>
        <v>1</v>
      </c>
      <c r="E1641" s="50">
        <f>SUM($E$1609:$E$1640)</f>
        <v>1092.73</v>
      </c>
      <c r="F1641" s="49">
        <f>SUM($F$1609:$F$1640)</f>
        <v>8765</v>
      </c>
      <c r="G1641" s="50">
        <f>SUM($G$1609:$G$1640)</f>
        <v>1</v>
      </c>
      <c r="H1641" s="50">
        <f>SUM($H$1609:$H$1640)</f>
        <v>7968.18</v>
      </c>
      <c r="I1641" s="51">
        <f>SUM($I$1609:$I$1640)</f>
        <v>-1814.1</v>
      </c>
      <c r="J1641" s="52">
        <f>SUM($J$1609:$J$1640)</f>
        <v>6875.45</v>
      </c>
    </row>
    <row r="1642" spans="1:10" s="23" customFormat="1" x14ac:dyDescent="0.45">
      <c r="A1642" s="16"/>
      <c r="B1642" s="67"/>
      <c r="C1642" s="13"/>
      <c r="D1642" s="7"/>
      <c r="E1642" s="7"/>
      <c r="F1642" s="13"/>
      <c r="G1642" s="7"/>
      <c r="H1642" s="7"/>
      <c r="I1642" s="1"/>
      <c r="J1642" s="9"/>
    </row>
    <row r="1643" spans="1:10" s="23" customFormat="1" x14ac:dyDescent="0.45">
      <c r="A1643" s="45" t="s">
        <v>1439</v>
      </c>
      <c r="B1643" s="63"/>
      <c r="C1643" s="4"/>
      <c r="D1643" s="2"/>
      <c r="E1643" s="2"/>
      <c r="F1643" s="4"/>
      <c r="G1643" s="2"/>
      <c r="H1643" s="2"/>
      <c r="I1643" s="6"/>
      <c r="J1643" s="3"/>
    </row>
    <row r="1644" spans="1:10" s="23" customFormat="1" x14ac:dyDescent="0.45">
      <c r="A1644" s="47" t="s">
        <v>1959</v>
      </c>
      <c r="B1644" s="64" t="s">
        <v>1595</v>
      </c>
      <c r="C1644" s="13">
        <v>146654</v>
      </c>
      <c r="D1644" s="14">
        <v>1</v>
      </c>
      <c r="E1644" s="14">
        <v>133321.82</v>
      </c>
      <c r="F1644" s="13">
        <v>149888</v>
      </c>
      <c r="G1644" s="14">
        <v>1</v>
      </c>
      <c r="H1644" s="14">
        <v>136261.82</v>
      </c>
      <c r="I1644" s="1">
        <v>3234</v>
      </c>
      <c r="J1644" s="9">
        <v>2940</v>
      </c>
    </row>
    <row r="1645" spans="1:10" s="23" customFormat="1" x14ac:dyDescent="0.45">
      <c r="A1645" s="47" t="s">
        <v>436</v>
      </c>
      <c r="B1645" s="64" t="s">
        <v>1595</v>
      </c>
      <c r="C1645" s="13">
        <v>17</v>
      </c>
      <c r="D1645" s="14">
        <v>0</v>
      </c>
      <c r="E1645" s="14">
        <v>0</v>
      </c>
      <c r="F1645" s="13">
        <v>0</v>
      </c>
      <c r="G1645" s="14">
        <v>0</v>
      </c>
      <c r="H1645" s="14">
        <v>0</v>
      </c>
      <c r="I1645" s="1">
        <v>-17</v>
      </c>
      <c r="J1645" s="9">
        <v>0</v>
      </c>
    </row>
    <row r="1646" spans="1:10" s="23" customFormat="1" x14ac:dyDescent="0.45">
      <c r="A1646" s="47" t="s">
        <v>2269</v>
      </c>
      <c r="B1646" s="64" t="s">
        <v>1595</v>
      </c>
      <c r="C1646" s="13">
        <v>19</v>
      </c>
      <c r="D1646" s="14">
        <v>0</v>
      </c>
      <c r="E1646" s="14">
        <v>0</v>
      </c>
      <c r="F1646" s="13">
        <v>0</v>
      </c>
      <c r="G1646" s="14">
        <v>0</v>
      </c>
      <c r="H1646" s="14">
        <v>0</v>
      </c>
      <c r="I1646" s="1">
        <v>-19</v>
      </c>
      <c r="J1646" s="9">
        <v>0</v>
      </c>
    </row>
    <row r="1647" spans="1:10" s="23" customFormat="1" x14ac:dyDescent="0.45">
      <c r="A1647" s="47" t="s">
        <v>1083</v>
      </c>
      <c r="B1647" s="64" t="s">
        <v>1595</v>
      </c>
      <c r="C1647" s="13">
        <v>16</v>
      </c>
      <c r="D1647" s="14">
        <v>0</v>
      </c>
      <c r="E1647" s="14">
        <v>0</v>
      </c>
      <c r="F1647" s="13">
        <v>0</v>
      </c>
      <c r="G1647" s="14">
        <v>0</v>
      </c>
      <c r="H1647" s="14">
        <v>0</v>
      </c>
      <c r="I1647" s="1">
        <v>-16</v>
      </c>
      <c r="J1647" s="9">
        <v>0</v>
      </c>
    </row>
    <row r="1648" spans="1:10" s="23" customFormat="1" x14ac:dyDescent="0.45">
      <c r="A1648" s="69" t="s">
        <v>857</v>
      </c>
      <c r="B1648" s="65"/>
      <c r="C1648" s="49">
        <f>SUM($C$1644:$C$1647)</f>
        <v>146706</v>
      </c>
      <c r="D1648" s="50">
        <f>SUM($D$1644:$D$1647)</f>
        <v>1</v>
      </c>
      <c r="E1648" s="50">
        <f>SUM($E$1644:$E$1647)</f>
        <v>133321.82</v>
      </c>
      <c r="F1648" s="49">
        <f>SUM($F$1644:$F$1647)</f>
        <v>149888</v>
      </c>
      <c r="G1648" s="50">
        <f>SUM($G$1644:$G$1647)</f>
        <v>1</v>
      </c>
      <c r="H1648" s="50">
        <f>SUM($H$1644:$H$1647)</f>
        <v>136261.82</v>
      </c>
      <c r="I1648" s="51">
        <f>SUM($I$1644:$I$1647)</f>
        <v>3182</v>
      </c>
      <c r="J1648" s="52">
        <f>SUM($J$1644:$J$1647)</f>
        <v>2940</v>
      </c>
    </row>
    <row r="1649" spans="1:10" s="23" customFormat="1" x14ac:dyDescent="0.45">
      <c r="A1649" s="16"/>
      <c r="B1649" s="67"/>
      <c r="C1649" s="13"/>
      <c r="D1649" s="7"/>
      <c r="E1649" s="7"/>
      <c r="F1649" s="13"/>
      <c r="G1649" s="7"/>
      <c r="H1649" s="7"/>
      <c r="I1649" s="1"/>
      <c r="J1649" s="9"/>
    </row>
    <row r="1650" spans="1:10" s="23" customFormat="1" x14ac:dyDescent="0.45">
      <c r="A1650" s="45" t="s">
        <v>2181</v>
      </c>
      <c r="B1650" s="63"/>
      <c r="C1650" s="4"/>
      <c r="D1650" s="2"/>
      <c r="E1650" s="2"/>
      <c r="F1650" s="4"/>
      <c r="G1650" s="2"/>
      <c r="H1650" s="2"/>
      <c r="I1650" s="6"/>
      <c r="J1650" s="3"/>
    </row>
    <row r="1651" spans="1:10" s="23" customFormat="1" x14ac:dyDescent="0.45">
      <c r="A1651" s="47" t="s">
        <v>999</v>
      </c>
      <c r="B1651" s="64" t="s">
        <v>1595</v>
      </c>
      <c r="C1651" s="13">
        <v>104478</v>
      </c>
      <c r="D1651" s="14">
        <v>1</v>
      </c>
      <c r="E1651" s="14">
        <v>94980</v>
      </c>
      <c r="F1651" s="13">
        <v>128477</v>
      </c>
      <c r="G1651" s="14">
        <v>1</v>
      </c>
      <c r="H1651" s="14">
        <v>116797.27</v>
      </c>
      <c r="I1651" s="1">
        <v>23999</v>
      </c>
      <c r="J1651" s="9">
        <v>21817.27</v>
      </c>
    </row>
    <row r="1652" spans="1:10" s="23" customFormat="1" x14ac:dyDescent="0.45">
      <c r="A1652" s="47" t="s">
        <v>805</v>
      </c>
      <c r="B1652" s="64" t="s">
        <v>1595</v>
      </c>
      <c r="C1652" s="13">
        <v>0</v>
      </c>
      <c r="D1652" s="14">
        <v>0</v>
      </c>
      <c r="E1652" s="14">
        <v>0</v>
      </c>
      <c r="F1652" s="13">
        <v>0</v>
      </c>
      <c r="G1652" s="14">
        <v>0</v>
      </c>
      <c r="H1652" s="14">
        <v>0</v>
      </c>
      <c r="I1652" s="1">
        <v>0</v>
      </c>
      <c r="J1652" s="9">
        <v>0</v>
      </c>
    </row>
    <row r="1653" spans="1:10" s="23" customFormat="1" x14ac:dyDescent="0.45">
      <c r="A1653" s="47" t="s">
        <v>900</v>
      </c>
      <c r="B1653" s="64" t="s">
        <v>1595</v>
      </c>
      <c r="C1653" s="13">
        <v>52</v>
      </c>
      <c r="D1653" s="14">
        <v>0</v>
      </c>
      <c r="E1653" s="14">
        <v>0</v>
      </c>
      <c r="F1653" s="13">
        <v>0</v>
      </c>
      <c r="G1653" s="14">
        <v>0</v>
      </c>
      <c r="H1653" s="14">
        <v>0</v>
      </c>
      <c r="I1653" s="1">
        <v>-52</v>
      </c>
      <c r="J1653" s="9">
        <v>0</v>
      </c>
    </row>
    <row r="1654" spans="1:10" s="23" customFormat="1" x14ac:dyDescent="0.45">
      <c r="A1654" s="47" t="s">
        <v>1787</v>
      </c>
      <c r="B1654" s="64" t="s">
        <v>1595</v>
      </c>
      <c r="C1654" s="13">
        <v>32</v>
      </c>
      <c r="D1654" s="14">
        <v>0</v>
      </c>
      <c r="E1654" s="14">
        <v>0</v>
      </c>
      <c r="F1654" s="13">
        <v>0</v>
      </c>
      <c r="G1654" s="14">
        <v>0</v>
      </c>
      <c r="H1654" s="14">
        <v>0</v>
      </c>
      <c r="I1654" s="1">
        <v>-32</v>
      </c>
      <c r="J1654" s="9">
        <v>0</v>
      </c>
    </row>
    <row r="1655" spans="1:10" s="23" customFormat="1" x14ac:dyDescent="0.45">
      <c r="A1655" s="47" t="s">
        <v>535</v>
      </c>
      <c r="B1655" s="64" t="s">
        <v>1595</v>
      </c>
      <c r="C1655" s="13">
        <v>16</v>
      </c>
      <c r="D1655" s="14">
        <v>0</v>
      </c>
      <c r="E1655" s="14">
        <v>0</v>
      </c>
      <c r="F1655" s="13">
        <v>0</v>
      </c>
      <c r="G1655" s="14">
        <v>0</v>
      </c>
      <c r="H1655" s="14">
        <v>0</v>
      </c>
      <c r="I1655" s="1">
        <v>-16</v>
      </c>
      <c r="J1655" s="9">
        <v>0</v>
      </c>
    </row>
    <row r="1656" spans="1:10" s="23" customFormat="1" x14ac:dyDescent="0.45">
      <c r="A1656" s="47" t="s">
        <v>391</v>
      </c>
      <c r="B1656" s="64" t="s">
        <v>1595</v>
      </c>
      <c r="C1656" s="13">
        <v>4</v>
      </c>
      <c r="D1656" s="14">
        <v>0</v>
      </c>
      <c r="E1656" s="14">
        <v>0</v>
      </c>
      <c r="F1656" s="13">
        <v>0</v>
      </c>
      <c r="G1656" s="14">
        <v>0</v>
      </c>
      <c r="H1656" s="14">
        <v>0</v>
      </c>
      <c r="I1656" s="1">
        <v>-4</v>
      </c>
      <c r="J1656" s="9">
        <v>0</v>
      </c>
    </row>
    <row r="1657" spans="1:10" s="23" customFormat="1" x14ac:dyDescent="0.45">
      <c r="A1657" s="47" t="s">
        <v>2222</v>
      </c>
      <c r="B1657" s="64" t="s">
        <v>1595</v>
      </c>
      <c r="C1657" s="13">
        <v>42</v>
      </c>
      <c r="D1657" s="14">
        <v>0</v>
      </c>
      <c r="E1657" s="14">
        <v>0</v>
      </c>
      <c r="F1657" s="13">
        <v>0</v>
      </c>
      <c r="G1657" s="14">
        <v>0</v>
      </c>
      <c r="H1657" s="14">
        <v>0</v>
      </c>
      <c r="I1657" s="1">
        <v>-42</v>
      </c>
      <c r="J1657" s="9">
        <v>0</v>
      </c>
    </row>
    <row r="1658" spans="1:10" s="23" customFormat="1" x14ac:dyDescent="0.45">
      <c r="A1658" s="69" t="s">
        <v>1976</v>
      </c>
      <c r="B1658" s="65"/>
      <c r="C1658" s="49">
        <f>SUM($C$1651:$C$1657)</f>
        <v>104624</v>
      </c>
      <c r="D1658" s="50">
        <f>SUM($D$1651:$D$1657)</f>
        <v>1</v>
      </c>
      <c r="E1658" s="50">
        <f>SUM($E$1651:$E$1657)</f>
        <v>94980</v>
      </c>
      <c r="F1658" s="49">
        <f>SUM($F$1651:$F$1657)</f>
        <v>128477</v>
      </c>
      <c r="G1658" s="50">
        <f>SUM($G$1651:$G$1657)</f>
        <v>1</v>
      </c>
      <c r="H1658" s="50">
        <f>SUM($H$1651:$H$1657)</f>
        <v>116797.27</v>
      </c>
      <c r="I1658" s="51">
        <f>SUM($I$1651:$I$1657)</f>
        <v>23853</v>
      </c>
      <c r="J1658" s="52">
        <f>SUM($J$1651:$J$1657)</f>
        <v>21817.27</v>
      </c>
    </row>
    <row r="1659" spans="1:10" s="23" customFormat="1" x14ac:dyDescent="0.45">
      <c r="A1659" s="16"/>
      <c r="B1659" s="67"/>
      <c r="C1659" s="13"/>
      <c r="D1659" s="7"/>
      <c r="E1659" s="7"/>
      <c r="F1659" s="13"/>
      <c r="G1659" s="7"/>
      <c r="H1659" s="7"/>
      <c r="I1659" s="1"/>
      <c r="J1659" s="9"/>
    </row>
    <row r="1660" spans="1:10" s="23" customFormat="1" x14ac:dyDescent="0.45">
      <c r="A1660" s="45" t="s">
        <v>2053</v>
      </c>
      <c r="B1660" s="63"/>
      <c r="C1660" s="4"/>
      <c r="D1660" s="2"/>
      <c r="E1660" s="2"/>
      <c r="F1660" s="4"/>
      <c r="G1660" s="2"/>
      <c r="H1660" s="2"/>
      <c r="I1660" s="6"/>
      <c r="J1660" s="3"/>
    </row>
    <row r="1661" spans="1:10" s="23" customFormat="1" x14ac:dyDescent="0.45">
      <c r="A1661" s="47" t="s">
        <v>778</v>
      </c>
      <c r="B1661" s="64" t="s">
        <v>1595</v>
      </c>
      <c r="C1661" s="13">
        <v>1085196</v>
      </c>
      <c r="D1661" s="14">
        <v>1</v>
      </c>
      <c r="E1661" s="14">
        <v>986541.82</v>
      </c>
      <c r="F1661" s="13">
        <v>1129918</v>
      </c>
      <c r="G1661" s="14">
        <v>1</v>
      </c>
      <c r="H1661" s="14">
        <v>1027198.18</v>
      </c>
      <c r="I1661" s="1">
        <v>44722</v>
      </c>
      <c r="J1661" s="9">
        <v>40656.36</v>
      </c>
    </row>
    <row r="1662" spans="1:10" s="23" customFormat="1" x14ac:dyDescent="0.45">
      <c r="A1662" s="47" t="s">
        <v>1374</v>
      </c>
      <c r="B1662" s="64" t="s">
        <v>1595</v>
      </c>
      <c r="C1662" s="13">
        <v>1080</v>
      </c>
      <c r="D1662" s="14">
        <v>0</v>
      </c>
      <c r="E1662" s="14">
        <v>0</v>
      </c>
      <c r="F1662" s="13">
        <v>0</v>
      </c>
      <c r="G1662" s="14">
        <v>0</v>
      </c>
      <c r="H1662" s="14">
        <v>0</v>
      </c>
      <c r="I1662" s="1">
        <v>-1080</v>
      </c>
      <c r="J1662" s="9">
        <v>0</v>
      </c>
    </row>
    <row r="1663" spans="1:10" s="23" customFormat="1" x14ac:dyDescent="0.45">
      <c r="A1663" s="47" t="s">
        <v>1114</v>
      </c>
      <c r="B1663" s="64" t="s">
        <v>1595</v>
      </c>
      <c r="C1663" s="13">
        <v>900</v>
      </c>
      <c r="D1663" s="14">
        <v>0</v>
      </c>
      <c r="E1663" s="14">
        <v>0</v>
      </c>
      <c r="F1663" s="13">
        <v>0</v>
      </c>
      <c r="G1663" s="14">
        <v>0</v>
      </c>
      <c r="H1663" s="14">
        <v>0</v>
      </c>
      <c r="I1663" s="1">
        <v>-900</v>
      </c>
      <c r="J1663" s="9">
        <v>0</v>
      </c>
    </row>
    <row r="1664" spans="1:10" s="23" customFormat="1" x14ac:dyDescent="0.45">
      <c r="A1664" s="47" t="s">
        <v>956</v>
      </c>
      <c r="B1664" s="64" t="s">
        <v>1595</v>
      </c>
      <c r="C1664" s="13">
        <v>1550</v>
      </c>
      <c r="D1664" s="14">
        <v>0</v>
      </c>
      <c r="E1664" s="14">
        <v>0</v>
      </c>
      <c r="F1664" s="13">
        <v>0</v>
      </c>
      <c r="G1664" s="14">
        <v>0</v>
      </c>
      <c r="H1664" s="14">
        <v>0</v>
      </c>
      <c r="I1664" s="1">
        <v>-1550</v>
      </c>
      <c r="J1664" s="9">
        <v>0</v>
      </c>
    </row>
    <row r="1665" spans="1:10" s="23" customFormat="1" x14ac:dyDescent="0.45">
      <c r="A1665" s="47" t="s">
        <v>196</v>
      </c>
      <c r="B1665" s="64" t="s">
        <v>1595</v>
      </c>
      <c r="C1665" s="13">
        <v>176</v>
      </c>
      <c r="D1665" s="14">
        <v>0</v>
      </c>
      <c r="E1665" s="14">
        <v>0</v>
      </c>
      <c r="F1665" s="13">
        <v>0</v>
      </c>
      <c r="G1665" s="14">
        <v>0</v>
      </c>
      <c r="H1665" s="14">
        <v>0</v>
      </c>
      <c r="I1665" s="1">
        <v>-176</v>
      </c>
      <c r="J1665" s="9">
        <v>0</v>
      </c>
    </row>
    <row r="1666" spans="1:10" s="23" customFormat="1" x14ac:dyDescent="0.45">
      <c r="A1666" s="47" t="s">
        <v>580</v>
      </c>
      <c r="B1666" s="64" t="s">
        <v>1595</v>
      </c>
      <c r="C1666" s="13">
        <v>197</v>
      </c>
      <c r="D1666" s="14">
        <v>0</v>
      </c>
      <c r="E1666" s="14">
        <v>0</v>
      </c>
      <c r="F1666" s="13">
        <v>0</v>
      </c>
      <c r="G1666" s="14">
        <v>0</v>
      </c>
      <c r="H1666" s="14">
        <v>0</v>
      </c>
      <c r="I1666" s="1">
        <v>-197</v>
      </c>
      <c r="J1666" s="9">
        <v>0</v>
      </c>
    </row>
    <row r="1667" spans="1:10" s="23" customFormat="1" x14ac:dyDescent="0.45">
      <c r="A1667" s="47" t="s">
        <v>2083</v>
      </c>
      <c r="B1667" s="64" t="s">
        <v>1595</v>
      </c>
      <c r="C1667" s="13">
        <v>253</v>
      </c>
      <c r="D1667" s="14">
        <v>0</v>
      </c>
      <c r="E1667" s="14">
        <v>0</v>
      </c>
      <c r="F1667" s="13">
        <v>0</v>
      </c>
      <c r="G1667" s="14">
        <v>0</v>
      </c>
      <c r="H1667" s="14">
        <v>0</v>
      </c>
      <c r="I1667" s="1">
        <v>-253</v>
      </c>
      <c r="J1667" s="9">
        <v>0</v>
      </c>
    </row>
    <row r="1668" spans="1:10" s="23" customFormat="1" x14ac:dyDescent="0.45">
      <c r="A1668" s="47" t="s">
        <v>825</v>
      </c>
      <c r="B1668" s="64" t="s">
        <v>1595</v>
      </c>
      <c r="C1668" s="13">
        <v>675</v>
      </c>
      <c r="D1668" s="14">
        <v>0</v>
      </c>
      <c r="E1668" s="14">
        <v>0</v>
      </c>
      <c r="F1668" s="13">
        <v>0</v>
      </c>
      <c r="G1668" s="14">
        <v>0</v>
      </c>
      <c r="H1668" s="14">
        <v>0</v>
      </c>
      <c r="I1668" s="1">
        <v>-675</v>
      </c>
      <c r="J1668" s="9">
        <v>0</v>
      </c>
    </row>
    <row r="1669" spans="1:10" s="23" customFormat="1" x14ac:dyDescent="0.45">
      <c r="A1669" s="47" t="s">
        <v>2140</v>
      </c>
      <c r="B1669" s="64" t="s">
        <v>1595</v>
      </c>
      <c r="C1669" s="13">
        <v>160.5</v>
      </c>
      <c r="D1669" s="14">
        <v>0</v>
      </c>
      <c r="E1669" s="14">
        <v>0</v>
      </c>
      <c r="F1669" s="13">
        <v>0</v>
      </c>
      <c r="G1669" s="14">
        <v>0</v>
      </c>
      <c r="H1669" s="14">
        <v>0</v>
      </c>
      <c r="I1669" s="1">
        <v>-160.5</v>
      </c>
      <c r="J1669" s="9">
        <v>0</v>
      </c>
    </row>
    <row r="1670" spans="1:10" s="23" customFormat="1" x14ac:dyDescent="0.45">
      <c r="A1670" s="47" t="s">
        <v>762</v>
      </c>
      <c r="B1670" s="64" t="s">
        <v>1595</v>
      </c>
      <c r="C1670" s="13">
        <v>181.5</v>
      </c>
      <c r="D1670" s="14">
        <v>0</v>
      </c>
      <c r="E1670" s="14">
        <v>0</v>
      </c>
      <c r="F1670" s="13">
        <v>0</v>
      </c>
      <c r="G1670" s="14">
        <v>0</v>
      </c>
      <c r="H1670" s="14">
        <v>0</v>
      </c>
      <c r="I1670" s="1">
        <v>-181.5</v>
      </c>
      <c r="J1670" s="9">
        <v>0</v>
      </c>
    </row>
    <row r="1671" spans="1:10" s="23" customFormat="1" x14ac:dyDescent="0.45">
      <c r="A1671" s="47" t="s">
        <v>181</v>
      </c>
      <c r="B1671" s="64" t="s">
        <v>1595</v>
      </c>
      <c r="C1671" s="13">
        <v>49</v>
      </c>
      <c r="D1671" s="14">
        <v>0</v>
      </c>
      <c r="E1671" s="14">
        <v>0</v>
      </c>
      <c r="F1671" s="13">
        <v>0</v>
      </c>
      <c r="G1671" s="14">
        <v>0</v>
      </c>
      <c r="H1671" s="14">
        <v>0</v>
      </c>
      <c r="I1671" s="1">
        <v>-49</v>
      </c>
      <c r="J1671" s="9">
        <v>0</v>
      </c>
    </row>
    <row r="1672" spans="1:10" s="23" customFormat="1" x14ac:dyDescent="0.45">
      <c r="A1672" s="47" t="s">
        <v>1395</v>
      </c>
      <c r="B1672" s="64" t="s">
        <v>1595</v>
      </c>
      <c r="C1672" s="13">
        <v>59</v>
      </c>
      <c r="D1672" s="14">
        <v>0</v>
      </c>
      <c r="E1672" s="14">
        <v>0</v>
      </c>
      <c r="F1672" s="13">
        <v>0</v>
      </c>
      <c r="G1672" s="14">
        <v>0</v>
      </c>
      <c r="H1672" s="14">
        <v>0</v>
      </c>
      <c r="I1672" s="1">
        <v>-59</v>
      </c>
      <c r="J1672" s="9">
        <v>0</v>
      </c>
    </row>
    <row r="1673" spans="1:10" s="23" customFormat="1" x14ac:dyDescent="0.45">
      <c r="A1673" s="47" t="s">
        <v>378</v>
      </c>
      <c r="B1673" s="64" t="s">
        <v>1595</v>
      </c>
      <c r="C1673" s="13">
        <v>177</v>
      </c>
      <c r="D1673" s="14">
        <v>0</v>
      </c>
      <c r="E1673" s="14">
        <v>0</v>
      </c>
      <c r="F1673" s="13">
        <v>0</v>
      </c>
      <c r="G1673" s="14">
        <v>0</v>
      </c>
      <c r="H1673" s="14">
        <v>0</v>
      </c>
      <c r="I1673" s="1">
        <v>-177</v>
      </c>
      <c r="J1673" s="9">
        <v>0</v>
      </c>
    </row>
    <row r="1674" spans="1:10" s="23" customFormat="1" x14ac:dyDescent="0.45">
      <c r="A1674" s="47" t="s">
        <v>296</v>
      </c>
      <c r="B1674" s="64" t="s">
        <v>1595</v>
      </c>
      <c r="C1674" s="13">
        <v>708</v>
      </c>
      <c r="D1674" s="14">
        <v>0</v>
      </c>
      <c r="E1674" s="14">
        <v>0</v>
      </c>
      <c r="F1674" s="13">
        <v>0</v>
      </c>
      <c r="G1674" s="14">
        <v>0</v>
      </c>
      <c r="H1674" s="14">
        <v>0</v>
      </c>
      <c r="I1674" s="1">
        <v>-708</v>
      </c>
      <c r="J1674" s="9">
        <v>0</v>
      </c>
    </row>
    <row r="1675" spans="1:10" s="23" customFormat="1" x14ac:dyDescent="0.45">
      <c r="A1675" s="47" t="s">
        <v>2037</v>
      </c>
      <c r="B1675" s="64" t="s">
        <v>1595</v>
      </c>
      <c r="C1675" s="13">
        <v>49</v>
      </c>
      <c r="D1675" s="14">
        <v>0</v>
      </c>
      <c r="E1675" s="14">
        <v>0</v>
      </c>
      <c r="F1675" s="13">
        <v>0</v>
      </c>
      <c r="G1675" s="14">
        <v>0</v>
      </c>
      <c r="H1675" s="14">
        <v>0</v>
      </c>
      <c r="I1675" s="1">
        <v>-49</v>
      </c>
      <c r="J1675" s="9">
        <v>0</v>
      </c>
    </row>
    <row r="1676" spans="1:10" s="23" customFormat="1" x14ac:dyDescent="0.45">
      <c r="A1676" s="47" t="s">
        <v>703</v>
      </c>
      <c r="B1676" s="64" t="s">
        <v>1595</v>
      </c>
      <c r="C1676" s="13">
        <v>67.5</v>
      </c>
      <c r="D1676" s="14">
        <v>0</v>
      </c>
      <c r="E1676" s="14">
        <v>0</v>
      </c>
      <c r="F1676" s="13">
        <v>0</v>
      </c>
      <c r="G1676" s="14">
        <v>0</v>
      </c>
      <c r="H1676" s="14">
        <v>0</v>
      </c>
      <c r="I1676" s="1">
        <v>-67.5</v>
      </c>
      <c r="J1676" s="9">
        <v>0</v>
      </c>
    </row>
    <row r="1677" spans="1:10" s="23" customFormat="1" x14ac:dyDescent="0.45">
      <c r="A1677" s="47" t="s">
        <v>68</v>
      </c>
      <c r="B1677" s="64" t="s">
        <v>1595</v>
      </c>
      <c r="C1677" s="13">
        <v>810</v>
      </c>
      <c r="D1677" s="14">
        <v>0</v>
      </c>
      <c r="E1677" s="14">
        <v>0</v>
      </c>
      <c r="F1677" s="13">
        <v>0</v>
      </c>
      <c r="G1677" s="14">
        <v>0</v>
      </c>
      <c r="H1677" s="14">
        <v>0</v>
      </c>
      <c r="I1677" s="1">
        <v>-810</v>
      </c>
      <c r="J1677" s="9">
        <v>0</v>
      </c>
    </row>
    <row r="1678" spans="1:10" s="23" customFormat="1" x14ac:dyDescent="0.45">
      <c r="A1678" s="69" t="s">
        <v>859</v>
      </c>
      <c r="B1678" s="65"/>
      <c r="C1678" s="49">
        <f>SUM($C$1661:$C$1677)</f>
        <v>1092288.5</v>
      </c>
      <c r="D1678" s="50">
        <f>SUM($D$1661:$D$1677)</f>
        <v>1</v>
      </c>
      <c r="E1678" s="50">
        <f>SUM($E$1661:$E$1677)</f>
        <v>986541.82</v>
      </c>
      <c r="F1678" s="49">
        <f>SUM($F$1661:$F$1677)</f>
        <v>1129918</v>
      </c>
      <c r="G1678" s="50">
        <f>SUM($G$1661:$G$1677)</f>
        <v>1</v>
      </c>
      <c r="H1678" s="50">
        <f>SUM($H$1661:$H$1677)</f>
        <v>1027198.18</v>
      </c>
      <c r="I1678" s="51">
        <f>SUM($I$1661:$I$1677)</f>
        <v>37629.5</v>
      </c>
      <c r="J1678" s="52">
        <f>SUM($J$1661:$J$1677)</f>
        <v>40656.36</v>
      </c>
    </row>
    <row r="1679" spans="1:10" s="23" customFormat="1" x14ac:dyDescent="0.45">
      <c r="A1679" s="16"/>
      <c r="B1679" s="67"/>
      <c r="C1679" s="13"/>
      <c r="D1679" s="7"/>
      <c r="E1679" s="7"/>
      <c r="F1679" s="13"/>
      <c r="G1679" s="7"/>
      <c r="H1679" s="7"/>
      <c r="I1679" s="1"/>
      <c r="J1679" s="9"/>
    </row>
    <row r="1680" spans="1:10" s="23" customFormat="1" x14ac:dyDescent="0.45">
      <c r="A1680" s="45" t="s">
        <v>2040</v>
      </c>
      <c r="B1680" s="63"/>
      <c r="C1680" s="4"/>
      <c r="D1680" s="2"/>
      <c r="E1680" s="2"/>
      <c r="F1680" s="4"/>
      <c r="G1680" s="2"/>
      <c r="H1680" s="2"/>
      <c r="I1680" s="6"/>
      <c r="J1680" s="3"/>
    </row>
    <row r="1681" spans="1:10" s="23" customFormat="1" x14ac:dyDescent="0.45">
      <c r="A1681" s="47" t="s">
        <v>990</v>
      </c>
      <c r="B1681" s="64" t="s">
        <v>1595</v>
      </c>
      <c r="C1681" s="13">
        <v>185821</v>
      </c>
      <c r="D1681" s="14">
        <v>1</v>
      </c>
      <c r="E1681" s="14">
        <v>168928.18</v>
      </c>
      <c r="F1681" s="13">
        <v>188603</v>
      </c>
      <c r="G1681" s="14">
        <v>1</v>
      </c>
      <c r="H1681" s="14">
        <v>171457.27</v>
      </c>
      <c r="I1681" s="1">
        <v>2782</v>
      </c>
      <c r="J1681" s="9">
        <v>2529.09</v>
      </c>
    </row>
    <row r="1682" spans="1:10" s="23" customFormat="1" x14ac:dyDescent="0.45">
      <c r="A1682" s="69" t="s">
        <v>1199</v>
      </c>
      <c r="B1682" s="65"/>
      <c r="C1682" s="49">
        <f>SUM($C$1681:$C$1681)</f>
        <v>185821</v>
      </c>
      <c r="D1682" s="50">
        <f>SUM($D$1681:$D$1681)</f>
        <v>1</v>
      </c>
      <c r="E1682" s="50">
        <f>SUM($E$1681:$E$1681)</f>
        <v>168928.18</v>
      </c>
      <c r="F1682" s="49">
        <f>SUM($F$1681:$F$1681)</f>
        <v>188603</v>
      </c>
      <c r="G1682" s="50">
        <f>SUM($G$1681:$G$1681)</f>
        <v>1</v>
      </c>
      <c r="H1682" s="50">
        <f>SUM($H$1681:$H$1681)</f>
        <v>171457.27</v>
      </c>
      <c r="I1682" s="51">
        <f>SUM($I$1681:$I$1681)</f>
        <v>2782</v>
      </c>
      <c r="J1682" s="52">
        <f>SUM($J$1681:$J$1681)</f>
        <v>2529.09</v>
      </c>
    </row>
    <row r="1683" spans="1:10" s="23" customFormat="1" x14ac:dyDescent="0.45">
      <c r="A1683" s="16"/>
      <c r="B1683" s="67"/>
      <c r="C1683" s="13"/>
      <c r="D1683" s="7"/>
      <c r="E1683" s="7"/>
      <c r="F1683" s="13"/>
      <c r="G1683" s="7"/>
      <c r="H1683" s="7"/>
      <c r="I1683" s="1"/>
      <c r="J1683" s="9"/>
    </row>
    <row r="1684" spans="1:10" s="23" customFormat="1" x14ac:dyDescent="0.45">
      <c r="A1684" s="45" t="s">
        <v>898</v>
      </c>
      <c r="B1684" s="63"/>
      <c r="C1684" s="4"/>
      <c r="D1684" s="2"/>
      <c r="E1684" s="2"/>
      <c r="F1684" s="4"/>
      <c r="G1684" s="2"/>
      <c r="H1684" s="2"/>
      <c r="I1684" s="6"/>
      <c r="J1684" s="3"/>
    </row>
    <row r="1685" spans="1:10" s="23" customFormat="1" x14ac:dyDescent="0.45">
      <c r="A1685" s="47" t="s">
        <v>1647</v>
      </c>
      <c r="B1685" s="64" t="s">
        <v>1595</v>
      </c>
      <c r="C1685" s="13">
        <v>103022</v>
      </c>
      <c r="D1685" s="14">
        <v>1</v>
      </c>
      <c r="E1685" s="14">
        <v>93656.36</v>
      </c>
      <c r="F1685" s="13">
        <v>109280</v>
      </c>
      <c r="G1685" s="14">
        <v>1</v>
      </c>
      <c r="H1685" s="14">
        <v>99345.45</v>
      </c>
      <c r="I1685" s="1">
        <v>6258</v>
      </c>
      <c r="J1685" s="9">
        <v>5689.09</v>
      </c>
    </row>
    <row r="1686" spans="1:10" s="23" customFormat="1" x14ac:dyDescent="0.45">
      <c r="A1686" s="47" t="s">
        <v>1136</v>
      </c>
      <c r="B1686" s="64" t="s">
        <v>1595</v>
      </c>
      <c r="C1686" s="13">
        <v>14.5</v>
      </c>
      <c r="D1686" s="14">
        <v>0</v>
      </c>
      <c r="E1686" s="14">
        <v>0</v>
      </c>
      <c r="F1686" s="13">
        <v>0</v>
      </c>
      <c r="G1686" s="14">
        <v>0</v>
      </c>
      <c r="H1686" s="14">
        <v>0</v>
      </c>
      <c r="I1686" s="1">
        <v>-14.5</v>
      </c>
      <c r="J1686" s="9">
        <v>0</v>
      </c>
    </row>
    <row r="1687" spans="1:10" s="23" customFormat="1" x14ac:dyDescent="0.45">
      <c r="A1687" s="47" t="s">
        <v>2228</v>
      </c>
      <c r="B1687" s="64" t="s">
        <v>1595</v>
      </c>
      <c r="C1687" s="13">
        <v>11.7</v>
      </c>
      <c r="D1687" s="14">
        <v>0</v>
      </c>
      <c r="E1687" s="14">
        <v>0</v>
      </c>
      <c r="F1687" s="13">
        <v>0</v>
      </c>
      <c r="G1687" s="14">
        <v>0</v>
      </c>
      <c r="H1687" s="14">
        <v>0</v>
      </c>
      <c r="I1687" s="1">
        <v>-11.7</v>
      </c>
      <c r="J1687" s="9">
        <v>0</v>
      </c>
    </row>
    <row r="1688" spans="1:10" s="23" customFormat="1" x14ac:dyDescent="0.45">
      <c r="A1688" s="47" t="s">
        <v>114</v>
      </c>
      <c r="B1688" s="64" t="s">
        <v>1595</v>
      </c>
      <c r="C1688" s="13">
        <v>130.5</v>
      </c>
      <c r="D1688" s="14">
        <v>0</v>
      </c>
      <c r="E1688" s="14">
        <v>0</v>
      </c>
      <c r="F1688" s="13">
        <v>0</v>
      </c>
      <c r="G1688" s="14">
        <v>0</v>
      </c>
      <c r="H1688" s="14">
        <v>0</v>
      </c>
      <c r="I1688" s="1">
        <v>-130.5</v>
      </c>
      <c r="J1688" s="9">
        <v>0</v>
      </c>
    </row>
    <row r="1689" spans="1:10" s="23" customFormat="1" x14ac:dyDescent="0.45">
      <c r="A1689" s="47" t="s">
        <v>560</v>
      </c>
      <c r="B1689" s="64" t="s">
        <v>1595</v>
      </c>
      <c r="C1689" s="13">
        <v>105</v>
      </c>
      <c r="D1689" s="14">
        <v>0</v>
      </c>
      <c r="E1689" s="14">
        <v>0</v>
      </c>
      <c r="F1689" s="13">
        <v>0</v>
      </c>
      <c r="G1689" s="14">
        <v>0</v>
      </c>
      <c r="H1689" s="14">
        <v>0</v>
      </c>
      <c r="I1689" s="1">
        <v>-105</v>
      </c>
      <c r="J1689" s="9">
        <v>0</v>
      </c>
    </row>
    <row r="1690" spans="1:10" s="23" customFormat="1" x14ac:dyDescent="0.45">
      <c r="A1690" s="47" t="s">
        <v>1039</v>
      </c>
      <c r="B1690" s="64" t="s">
        <v>1595</v>
      </c>
      <c r="C1690" s="13">
        <v>17.5</v>
      </c>
      <c r="D1690" s="14">
        <v>0</v>
      </c>
      <c r="E1690" s="14">
        <v>0</v>
      </c>
      <c r="F1690" s="13">
        <v>0</v>
      </c>
      <c r="G1690" s="14">
        <v>0</v>
      </c>
      <c r="H1690" s="14">
        <v>0</v>
      </c>
      <c r="I1690" s="1">
        <v>-17.5</v>
      </c>
      <c r="J1690" s="9">
        <v>0</v>
      </c>
    </row>
    <row r="1691" spans="1:10" s="23" customFormat="1" x14ac:dyDescent="0.45">
      <c r="A1691" s="47" t="s">
        <v>23</v>
      </c>
      <c r="B1691" s="64" t="s">
        <v>1595</v>
      </c>
      <c r="C1691" s="13">
        <v>14</v>
      </c>
      <c r="D1691" s="14">
        <v>0</v>
      </c>
      <c r="E1691" s="14">
        <v>0</v>
      </c>
      <c r="F1691" s="13">
        <v>0</v>
      </c>
      <c r="G1691" s="14">
        <v>0</v>
      </c>
      <c r="H1691" s="14">
        <v>0</v>
      </c>
      <c r="I1691" s="1">
        <v>-14</v>
      </c>
      <c r="J1691" s="9">
        <v>0</v>
      </c>
    </row>
    <row r="1692" spans="1:10" s="23" customFormat="1" x14ac:dyDescent="0.45">
      <c r="A1692" s="47" t="s">
        <v>1131</v>
      </c>
      <c r="B1692" s="64" t="s">
        <v>1595</v>
      </c>
      <c r="C1692" s="13">
        <v>157.5</v>
      </c>
      <c r="D1692" s="14">
        <v>0</v>
      </c>
      <c r="E1692" s="14">
        <v>0</v>
      </c>
      <c r="F1692" s="13">
        <v>0</v>
      </c>
      <c r="G1692" s="14">
        <v>0</v>
      </c>
      <c r="H1692" s="14">
        <v>0</v>
      </c>
      <c r="I1692" s="1">
        <v>-157.5</v>
      </c>
      <c r="J1692" s="9">
        <v>0</v>
      </c>
    </row>
    <row r="1693" spans="1:10" s="23" customFormat="1" x14ac:dyDescent="0.45">
      <c r="A1693" s="47" t="s">
        <v>1542</v>
      </c>
      <c r="B1693" s="64" t="s">
        <v>1595</v>
      </c>
      <c r="C1693" s="13">
        <v>126</v>
      </c>
      <c r="D1693" s="14">
        <v>0</v>
      </c>
      <c r="E1693" s="14">
        <v>0</v>
      </c>
      <c r="F1693" s="13">
        <v>0</v>
      </c>
      <c r="G1693" s="14">
        <v>0</v>
      </c>
      <c r="H1693" s="14">
        <v>0</v>
      </c>
      <c r="I1693" s="1">
        <v>-126</v>
      </c>
      <c r="J1693" s="9">
        <v>0</v>
      </c>
    </row>
    <row r="1694" spans="1:10" s="23" customFormat="1" x14ac:dyDescent="0.45">
      <c r="A1694" s="47" t="s">
        <v>177</v>
      </c>
      <c r="B1694" s="64" t="s">
        <v>1595</v>
      </c>
      <c r="C1694" s="13">
        <v>60</v>
      </c>
      <c r="D1694" s="14">
        <v>0</v>
      </c>
      <c r="E1694" s="14">
        <v>0</v>
      </c>
      <c r="F1694" s="13">
        <v>0</v>
      </c>
      <c r="G1694" s="14">
        <v>0</v>
      </c>
      <c r="H1694" s="14">
        <v>0</v>
      </c>
      <c r="I1694" s="1">
        <v>-60</v>
      </c>
      <c r="J1694" s="9">
        <v>0</v>
      </c>
    </row>
    <row r="1695" spans="1:10" s="23" customFormat="1" x14ac:dyDescent="0.45">
      <c r="A1695" s="47" t="s">
        <v>1341</v>
      </c>
      <c r="B1695" s="64" t="s">
        <v>1595</v>
      </c>
      <c r="C1695" s="13">
        <v>183</v>
      </c>
      <c r="D1695" s="14">
        <v>0</v>
      </c>
      <c r="E1695" s="14">
        <v>0</v>
      </c>
      <c r="F1695" s="13">
        <v>0</v>
      </c>
      <c r="G1695" s="14">
        <v>0</v>
      </c>
      <c r="H1695" s="14">
        <v>0</v>
      </c>
      <c r="I1695" s="1">
        <v>-183</v>
      </c>
      <c r="J1695" s="9">
        <v>0</v>
      </c>
    </row>
    <row r="1696" spans="1:10" s="23" customFormat="1" x14ac:dyDescent="0.45">
      <c r="A1696" s="47" t="s">
        <v>1726</v>
      </c>
      <c r="B1696" s="64" t="s">
        <v>1595</v>
      </c>
      <c r="C1696" s="13">
        <v>14.5</v>
      </c>
      <c r="D1696" s="14">
        <v>0</v>
      </c>
      <c r="E1696" s="14">
        <v>0</v>
      </c>
      <c r="F1696" s="13">
        <v>0</v>
      </c>
      <c r="G1696" s="14">
        <v>0</v>
      </c>
      <c r="H1696" s="14">
        <v>0</v>
      </c>
      <c r="I1696" s="1">
        <v>-14.5</v>
      </c>
      <c r="J1696" s="9">
        <v>0</v>
      </c>
    </row>
    <row r="1697" spans="1:10" s="23" customFormat="1" x14ac:dyDescent="0.45">
      <c r="A1697" s="47" t="s">
        <v>1634</v>
      </c>
      <c r="B1697" s="64" t="s">
        <v>1595</v>
      </c>
      <c r="C1697" s="13">
        <v>11.7</v>
      </c>
      <c r="D1697" s="14">
        <v>0</v>
      </c>
      <c r="E1697" s="14">
        <v>0</v>
      </c>
      <c r="F1697" s="13">
        <v>0</v>
      </c>
      <c r="G1697" s="14">
        <v>0</v>
      </c>
      <c r="H1697" s="14">
        <v>0</v>
      </c>
      <c r="I1697" s="1">
        <v>-11.7</v>
      </c>
      <c r="J1697" s="9">
        <v>0</v>
      </c>
    </row>
    <row r="1698" spans="1:10" s="23" customFormat="1" x14ac:dyDescent="0.45">
      <c r="A1698" s="47" t="s">
        <v>384</v>
      </c>
      <c r="B1698" s="64" t="s">
        <v>1595</v>
      </c>
      <c r="C1698" s="13">
        <v>20</v>
      </c>
      <c r="D1698" s="14">
        <v>0</v>
      </c>
      <c r="E1698" s="14">
        <v>0</v>
      </c>
      <c r="F1698" s="13">
        <v>0</v>
      </c>
      <c r="G1698" s="14">
        <v>0</v>
      </c>
      <c r="H1698" s="14">
        <v>0</v>
      </c>
      <c r="I1698" s="1">
        <v>-20</v>
      </c>
      <c r="J1698" s="9">
        <v>0</v>
      </c>
    </row>
    <row r="1699" spans="1:10" s="23" customFormat="1" x14ac:dyDescent="0.45">
      <c r="A1699" s="47" t="s">
        <v>608</v>
      </c>
      <c r="B1699" s="64" t="s">
        <v>1595</v>
      </c>
      <c r="C1699" s="13">
        <v>40</v>
      </c>
      <c r="D1699" s="14">
        <v>0</v>
      </c>
      <c r="E1699" s="14">
        <v>0</v>
      </c>
      <c r="F1699" s="13">
        <v>0</v>
      </c>
      <c r="G1699" s="14">
        <v>0</v>
      </c>
      <c r="H1699" s="14">
        <v>0</v>
      </c>
      <c r="I1699" s="1">
        <v>-40</v>
      </c>
      <c r="J1699" s="9">
        <v>0</v>
      </c>
    </row>
    <row r="1700" spans="1:10" s="23" customFormat="1" x14ac:dyDescent="0.45">
      <c r="A1700" s="69" t="s">
        <v>475</v>
      </c>
      <c r="B1700" s="65"/>
      <c r="C1700" s="49">
        <f>SUM($C$1685:$C$1699)</f>
        <v>103927.9</v>
      </c>
      <c r="D1700" s="50">
        <f>SUM($D$1685:$D$1699)</f>
        <v>1</v>
      </c>
      <c r="E1700" s="50">
        <f>SUM($E$1685:$E$1699)</f>
        <v>93656.36</v>
      </c>
      <c r="F1700" s="49">
        <f>SUM($F$1685:$F$1699)</f>
        <v>109280</v>
      </c>
      <c r="G1700" s="50">
        <f>SUM($G$1685:$G$1699)</f>
        <v>1</v>
      </c>
      <c r="H1700" s="50">
        <f>SUM($H$1685:$H$1699)</f>
        <v>99345.45</v>
      </c>
      <c r="I1700" s="51">
        <f>SUM($I$1685:$I$1699)</f>
        <v>5352.1</v>
      </c>
      <c r="J1700" s="52">
        <f>SUM($J$1685:$J$1699)</f>
        <v>5689.09</v>
      </c>
    </row>
    <row r="1701" spans="1:10" s="23" customFormat="1" x14ac:dyDescent="0.45">
      <c r="A1701" s="16"/>
      <c r="B1701" s="67"/>
      <c r="C1701" s="13"/>
      <c r="D1701" s="7"/>
      <c r="E1701" s="7"/>
      <c r="F1701" s="13"/>
      <c r="G1701" s="7"/>
      <c r="H1701" s="7"/>
      <c r="I1701" s="1"/>
      <c r="J1701" s="9"/>
    </row>
    <row r="1702" spans="1:10" s="23" customFormat="1" x14ac:dyDescent="0.45">
      <c r="A1702" s="45" t="s">
        <v>2216</v>
      </c>
      <c r="B1702" s="63"/>
      <c r="C1702" s="4"/>
      <c r="D1702" s="2"/>
      <c r="E1702" s="2"/>
      <c r="F1702" s="4"/>
      <c r="G1702" s="2"/>
      <c r="H1702" s="2"/>
      <c r="I1702" s="6"/>
      <c r="J1702" s="3"/>
    </row>
    <row r="1703" spans="1:10" s="23" customFormat="1" x14ac:dyDescent="0.45">
      <c r="A1703" s="47" t="s">
        <v>1945</v>
      </c>
      <c r="B1703" s="64" t="s">
        <v>1595</v>
      </c>
      <c r="C1703" s="13">
        <v>453964</v>
      </c>
      <c r="D1703" s="14">
        <v>1</v>
      </c>
      <c r="E1703" s="14">
        <v>412694.55</v>
      </c>
      <c r="F1703" s="13">
        <v>409610</v>
      </c>
      <c r="G1703" s="14">
        <v>1</v>
      </c>
      <c r="H1703" s="14">
        <v>372372.73</v>
      </c>
      <c r="I1703" s="1">
        <v>-44354</v>
      </c>
      <c r="J1703" s="9">
        <v>-40321.82</v>
      </c>
    </row>
    <row r="1704" spans="1:10" s="23" customFormat="1" x14ac:dyDescent="0.45">
      <c r="A1704" s="47" t="s">
        <v>2046</v>
      </c>
      <c r="B1704" s="64" t="s">
        <v>1595</v>
      </c>
      <c r="C1704" s="13">
        <v>2</v>
      </c>
      <c r="D1704" s="14">
        <v>0</v>
      </c>
      <c r="E1704" s="14">
        <v>0</v>
      </c>
      <c r="F1704" s="13">
        <v>0</v>
      </c>
      <c r="G1704" s="14">
        <v>0</v>
      </c>
      <c r="H1704" s="14">
        <v>0</v>
      </c>
      <c r="I1704" s="1">
        <v>-2</v>
      </c>
      <c r="J1704" s="9">
        <v>0</v>
      </c>
    </row>
    <row r="1705" spans="1:10" s="23" customFormat="1" x14ac:dyDescent="0.45">
      <c r="A1705" s="47" t="s">
        <v>925</v>
      </c>
      <c r="B1705" s="64" t="s">
        <v>1595</v>
      </c>
      <c r="C1705" s="13">
        <v>106</v>
      </c>
      <c r="D1705" s="14">
        <v>0</v>
      </c>
      <c r="E1705" s="14">
        <v>0</v>
      </c>
      <c r="F1705" s="13">
        <v>0</v>
      </c>
      <c r="G1705" s="14">
        <v>0</v>
      </c>
      <c r="H1705" s="14">
        <v>0</v>
      </c>
      <c r="I1705" s="1">
        <v>-106</v>
      </c>
      <c r="J1705" s="9">
        <v>0</v>
      </c>
    </row>
    <row r="1706" spans="1:10" s="23" customFormat="1" x14ac:dyDescent="0.45">
      <c r="A1706" s="47" t="s">
        <v>1962</v>
      </c>
      <c r="B1706" s="64" t="s">
        <v>1595</v>
      </c>
      <c r="C1706" s="13">
        <v>37</v>
      </c>
      <c r="D1706" s="14">
        <v>0</v>
      </c>
      <c r="E1706" s="14">
        <v>0</v>
      </c>
      <c r="F1706" s="13">
        <v>0</v>
      </c>
      <c r="G1706" s="14">
        <v>0</v>
      </c>
      <c r="H1706" s="14">
        <v>0</v>
      </c>
      <c r="I1706" s="1">
        <v>-37</v>
      </c>
      <c r="J1706" s="9">
        <v>0</v>
      </c>
    </row>
    <row r="1707" spans="1:10" s="23" customFormat="1" x14ac:dyDescent="0.45">
      <c r="A1707" s="47" t="s">
        <v>2075</v>
      </c>
      <c r="B1707" s="64" t="s">
        <v>1595</v>
      </c>
      <c r="C1707" s="13">
        <v>10</v>
      </c>
      <c r="D1707" s="14">
        <v>0</v>
      </c>
      <c r="E1707" s="14">
        <v>0</v>
      </c>
      <c r="F1707" s="13">
        <v>0</v>
      </c>
      <c r="G1707" s="14">
        <v>0</v>
      </c>
      <c r="H1707" s="14">
        <v>0</v>
      </c>
      <c r="I1707" s="1">
        <v>-10</v>
      </c>
      <c r="J1707" s="9">
        <v>0</v>
      </c>
    </row>
    <row r="1708" spans="1:10" s="23" customFormat="1" x14ac:dyDescent="0.45">
      <c r="A1708" s="47" t="s">
        <v>2196</v>
      </c>
      <c r="B1708" s="64" t="s">
        <v>1595</v>
      </c>
      <c r="C1708" s="13">
        <v>27</v>
      </c>
      <c r="D1708" s="14">
        <v>0</v>
      </c>
      <c r="E1708" s="14">
        <v>0</v>
      </c>
      <c r="F1708" s="13">
        <v>0</v>
      </c>
      <c r="G1708" s="14">
        <v>0</v>
      </c>
      <c r="H1708" s="14">
        <v>0</v>
      </c>
      <c r="I1708" s="1">
        <v>-27</v>
      </c>
      <c r="J1708" s="9">
        <v>0</v>
      </c>
    </row>
    <row r="1709" spans="1:10" s="23" customFormat="1" x14ac:dyDescent="0.45">
      <c r="A1709" s="47" t="s">
        <v>1079</v>
      </c>
      <c r="B1709" s="64" t="s">
        <v>1595</v>
      </c>
      <c r="C1709" s="13">
        <v>100</v>
      </c>
      <c r="D1709" s="14">
        <v>0</v>
      </c>
      <c r="E1709" s="14">
        <v>0</v>
      </c>
      <c r="F1709" s="13">
        <v>0</v>
      </c>
      <c r="G1709" s="14">
        <v>0</v>
      </c>
      <c r="H1709" s="14">
        <v>0</v>
      </c>
      <c r="I1709" s="1">
        <v>-100</v>
      </c>
      <c r="J1709" s="9">
        <v>0</v>
      </c>
    </row>
    <row r="1710" spans="1:10" s="23" customFormat="1" x14ac:dyDescent="0.45">
      <c r="A1710" s="47" t="s">
        <v>1200</v>
      </c>
      <c r="B1710" s="64" t="s">
        <v>1595</v>
      </c>
      <c r="C1710" s="13">
        <v>6</v>
      </c>
      <c r="D1710" s="14">
        <v>0</v>
      </c>
      <c r="E1710" s="14">
        <v>0</v>
      </c>
      <c r="F1710" s="13">
        <v>0</v>
      </c>
      <c r="G1710" s="14">
        <v>0</v>
      </c>
      <c r="H1710" s="14">
        <v>0</v>
      </c>
      <c r="I1710" s="1">
        <v>-6</v>
      </c>
      <c r="J1710" s="9">
        <v>0</v>
      </c>
    </row>
    <row r="1711" spans="1:10" s="23" customFormat="1" x14ac:dyDescent="0.45">
      <c r="A1711" s="47" t="s">
        <v>2239</v>
      </c>
      <c r="B1711" s="64" t="s">
        <v>1595</v>
      </c>
      <c r="C1711" s="13">
        <v>12</v>
      </c>
      <c r="D1711" s="14">
        <v>0</v>
      </c>
      <c r="E1711" s="14">
        <v>0</v>
      </c>
      <c r="F1711" s="13">
        <v>0</v>
      </c>
      <c r="G1711" s="14">
        <v>0</v>
      </c>
      <c r="H1711" s="14">
        <v>0</v>
      </c>
      <c r="I1711" s="1">
        <v>-12</v>
      </c>
      <c r="J1711" s="9">
        <v>0</v>
      </c>
    </row>
    <row r="1712" spans="1:10" s="23" customFormat="1" x14ac:dyDescent="0.45">
      <c r="A1712" s="47" t="s">
        <v>405</v>
      </c>
      <c r="B1712" s="64" t="s">
        <v>1595</v>
      </c>
      <c r="C1712" s="13">
        <v>8</v>
      </c>
      <c r="D1712" s="14">
        <v>0</v>
      </c>
      <c r="E1712" s="14">
        <v>0</v>
      </c>
      <c r="F1712" s="13">
        <v>0</v>
      </c>
      <c r="G1712" s="14">
        <v>0</v>
      </c>
      <c r="H1712" s="14">
        <v>0</v>
      </c>
      <c r="I1712" s="1">
        <v>-8</v>
      </c>
      <c r="J1712" s="9">
        <v>0</v>
      </c>
    </row>
    <row r="1713" spans="1:10" s="23" customFormat="1" x14ac:dyDescent="0.45">
      <c r="A1713" s="47" t="s">
        <v>1348</v>
      </c>
      <c r="B1713" s="64" t="s">
        <v>1595</v>
      </c>
      <c r="C1713" s="13">
        <v>6</v>
      </c>
      <c r="D1713" s="14">
        <v>0</v>
      </c>
      <c r="E1713" s="14">
        <v>0</v>
      </c>
      <c r="F1713" s="13">
        <v>0</v>
      </c>
      <c r="G1713" s="14">
        <v>0</v>
      </c>
      <c r="H1713" s="14">
        <v>0</v>
      </c>
      <c r="I1713" s="1">
        <v>-6</v>
      </c>
      <c r="J1713" s="9">
        <v>0</v>
      </c>
    </row>
    <row r="1714" spans="1:10" s="23" customFormat="1" x14ac:dyDescent="0.45">
      <c r="A1714" s="69" t="s">
        <v>2027</v>
      </c>
      <c r="B1714" s="65"/>
      <c r="C1714" s="49">
        <f>SUM($C$1703:$C$1713)</f>
        <v>454278</v>
      </c>
      <c r="D1714" s="50">
        <f>SUM($D$1703:$D$1713)</f>
        <v>1</v>
      </c>
      <c r="E1714" s="50">
        <f>SUM($E$1703:$E$1713)</f>
        <v>412694.55</v>
      </c>
      <c r="F1714" s="49">
        <f>SUM($F$1703:$F$1713)</f>
        <v>409610</v>
      </c>
      <c r="G1714" s="50">
        <f>SUM($G$1703:$G$1713)</f>
        <v>1</v>
      </c>
      <c r="H1714" s="50">
        <f>SUM($H$1703:$H$1713)</f>
        <v>372372.73</v>
      </c>
      <c r="I1714" s="51">
        <f>SUM($I$1703:$I$1713)</f>
        <v>-44668</v>
      </c>
      <c r="J1714" s="52">
        <f>SUM($J$1703:$J$1713)</f>
        <v>-40321.82</v>
      </c>
    </row>
    <row r="1715" spans="1:10" s="23" customFormat="1" x14ac:dyDescent="0.45">
      <c r="A1715" s="16"/>
      <c r="B1715" s="67"/>
      <c r="C1715" s="13"/>
      <c r="D1715" s="7"/>
      <c r="E1715" s="7"/>
      <c r="F1715" s="13"/>
      <c r="G1715" s="7"/>
      <c r="H1715" s="7"/>
      <c r="I1715" s="1"/>
      <c r="J1715" s="9"/>
    </row>
    <row r="1716" spans="1:10" s="23" customFormat="1" x14ac:dyDescent="0.45">
      <c r="A1716" s="45" t="s">
        <v>426</v>
      </c>
      <c r="B1716" s="63"/>
      <c r="C1716" s="4"/>
      <c r="D1716" s="2"/>
      <c r="E1716" s="2"/>
      <c r="F1716" s="4"/>
      <c r="G1716" s="2"/>
      <c r="H1716" s="2"/>
      <c r="I1716" s="6"/>
      <c r="J1716" s="3"/>
    </row>
    <row r="1717" spans="1:10" s="23" customFormat="1" x14ac:dyDescent="0.45">
      <c r="A1717" s="47" t="s">
        <v>2069</v>
      </c>
      <c r="B1717" s="64" t="s">
        <v>1595</v>
      </c>
      <c r="C1717" s="13">
        <v>1440319</v>
      </c>
      <c r="D1717" s="14">
        <v>1</v>
      </c>
      <c r="E1717" s="14">
        <v>1440319</v>
      </c>
      <c r="F1717" s="13">
        <v>1555415</v>
      </c>
      <c r="G1717" s="14">
        <v>1</v>
      </c>
      <c r="H1717" s="14">
        <v>1555415</v>
      </c>
      <c r="I1717" s="1">
        <v>115096</v>
      </c>
      <c r="J1717" s="9">
        <v>115096</v>
      </c>
    </row>
    <row r="1718" spans="1:10" s="23" customFormat="1" x14ac:dyDescent="0.45">
      <c r="A1718" s="47" t="s">
        <v>1044</v>
      </c>
      <c r="B1718" s="64" t="s">
        <v>1595</v>
      </c>
      <c r="C1718" s="13">
        <v>13.6</v>
      </c>
      <c r="D1718" s="14">
        <v>0</v>
      </c>
      <c r="E1718" s="14">
        <v>0</v>
      </c>
      <c r="F1718" s="13">
        <v>0</v>
      </c>
      <c r="G1718" s="14">
        <v>0</v>
      </c>
      <c r="H1718" s="14">
        <v>0</v>
      </c>
      <c r="I1718" s="1">
        <v>-13.6</v>
      </c>
      <c r="J1718" s="9">
        <v>0</v>
      </c>
    </row>
    <row r="1719" spans="1:10" s="23" customFormat="1" x14ac:dyDescent="0.45">
      <c r="A1719" s="47" t="s">
        <v>22</v>
      </c>
      <c r="B1719" s="64" t="s">
        <v>1595</v>
      </c>
      <c r="C1719" s="13">
        <v>17</v>
      </c>
      <c r="D1719" s="14">
        <v>0</v>
      </c>
      <c r="E1719" s="14">
        <v>0</v>
      </c>
      <c r="F1719" s="13">
        <v>0</v>
      </c>
      <c r="G1719" s="14">
        <v>0</v>
      </c>
      <c r="H1719" s="14">
        <v>0</v>
      </c>
      <c r="I1719" s="1">
        <v>-17</v>
      </c>
      <c r="J1719" s="9">
        <v>0</v>
      </c>
    </row>
    <row r="1720" spans="1:10" s="23" customFormat="1" x14ac:dyDescent="0.45">
      <c r="A1720" s="47" t="s">
        <v>20</v>
      </c>
      <c r="B1720" s="64" t="s">
        <v>1595</v>
      </c>
      <c r="C1720" s="13">
        <v>272</v>
      </c>
      <c r="D1720" s="14">
        <v>0</v>
      </c>
      <c r="E1720" s="14">
        <v>0</v>
      </c>
      <c r="F1720" s="13">
        <v>0</v>
      </c>
      <c r="G1720" s="14">
        <v>0</v>
      </c>
      <c r="H1720" s="14">
        <v>0</v>
      </c>
      <c r="I1720" s="1">
        <v>-272</v>
      </c>
      <c r="J1720" s="9">
        <v>0</v>
      </c>
    </row>
    <row r="1721" spans="1:10" s="23" customFormat="1" x14ac:dyDescent="0.45">
      <c r="A1721" s="47" t="s">
        <v>186</v>
      </c>
      <c r="B1721" s="64" t="s">
        <v>1595</v>
      </c>
      <c r="C1721" s="13">
        <v>340</v>
      </c>
      <c r="D1721" s="14">
        <v>0</v>
      </c>
      <c r="E1721" s="14">
        <v>0</v>
      </c>
      <c r="F1721" s="13">
        <v>0</v>
      </c>
      <c r="G1721" s="14">
        <v>0</v>
      </c>
      <c r="H1721" s="14">
        <v>0</v>
      </c>
      <c r="I1721" s="1">
        <v>-340</v>
      </c>
      <c r="J1721" s="9">
        <v>0</v>
      </c>
    </row>
    <row r="1722" spans="1:10" s="23" customFormat="1" x14ac:dyDescent="0.45">
      <c r="A1722" s="47" t="s">
        <v>87</v>
      </c>
      <c r="B1722" s="64" t="s">
        <v>1595</v>
      </c>
      <c r="C1722" s="13">
        <v>14.3</v>
      </c>
      <c r="D1722" s="14">
        <v>0</v>
      </c>
      <c r="E1722" s="14">
        <v>0</v>
      </c>
      <c r="F1722" s="13">
        <v>0</v>
      </c>
      <c r="G1722" s="14">
        <v>0</v>
      </c>
      <c r="H1722" s="14">
        <v>0</v>
      </c>
      <c r="I1722" s="1">
        <v>-14.3</v>
      </c>
      <c r="J1722" s="9">
        <v>0</v>
      </c>
    </row>
    <row r="1723" spans="1:10" s="23" customFormat="1" x14ac:dyDescent="0.45">
      <c r="A1723" s="47" t="s">
        <v>2266</v>
      </c>
      <c r="B1723" s="64" t="s">
        <v>1595</v>
      </c>
      <c r="C1723" s="13">
        <v>18.7</v>
      </c>
      <c r="D1723" s="14">
        <v>0</v>
      </c>
      <c r="E1723" s="14">
        <v>0</v>
      </c>
      <c r="F1723" s="13">
        <v>0</v>
      </c>
      <c r="G1723" s="14">
        <v>0</v>
      </c>
      <c r="H1723" s="14">
        <v>0</v>
      </c>
      <c r="I1723" s="1">
        <v>-18.7</v>
      </c>
      <c r="J1723" s="9">
        <v>0</v>
      </c>
    </row>
    <row r="1724" spans="1:10" s="23" customFormat="1" x14ac:dyDescent="0.45">
      <c r="A1724" s="47" t="s">
        <v>1097</v>
      </c>
      <c r="B1724" s="64" t="s">
        <v>1595</v>
      </c>
      <c r="C1724" s="13">
        <v>15</v>
      </c>
      <c r="D1724" s="14">
        <v>0</v>
      </c>
      <c r="E1724" s="14">
        <v>0</v>
      </c>
      <c r="F1724" s="13">
        <v>0</v>
      </c>
      <c r="G1724" s="14">
        <v>0</v>
      </c>
      <c r="H1724" s="14">
        <v>0</v>
      </c>
      <c r="I1724" s="1">
        <v>-15</v>
      </c>
      <c r="J1724" s="9">
        <v>0</v>
      </c>
    </row>
    <row r="1725" spans="1:10" s="23" customFormat="1" x14ac:dyDescent="0.45">
      <c r="A1725" s="47" t="s">
        <v>2009</v>
      </c>
      <c r="B1725" s="64" t="s">
        <v>1595</v>
      </c>
      <c r="C1725" s="13">
        <v>61</v>
      </c>
      <c r="D1725" s="14">
        <v>0</v>
      </c>
      <c r="E1725" s="14">
        <v>0</v>
      </c>
      <c r="F1725" s="13">
        <v>0</v>
      </c>
      <c r="G1725" s="14">
        <v>0</v>
      </c>
      <c r="H1725" s="14">
        <v>0</v>
      </c>
      <c r="I1725" s="1">
        <v>-61</v>
      </c>
      <c r="J1725" s="9">
        <v>0</v>
      </c>
    </row>
    <row r="1726" spans="1:10" s="23" customFormat="1" x14ac:dyDescent="0.45">
      <c r="A1726" s="47" t="s">
        <v>1852</v>
      </c>
      <c r="B1726" s="64" t="s">
        <v>1595</v>
      </c>
      <c r="C1726" s="13">
        <v>43</v>
      </c>
      <c r="D1726" s="14">
        <v>0</v>
      </c>
      <c r="E1726" s="14">
        <v>0</v>
      </c>
      <c r="F1726" s="13">
        <v>0</v>
      </c>
      <c r="G1726" s="14">
        <v>0</v>
      </c>
      <c r="H1726" s="14">
        <v>0</v>
      </c>
      <c r="I1726" s="1">
        <v>-43</v>
      </c>
      <c r="J1726" s="9">
        <v>0</v>
      </c>
    </row>
    <row r="1727" spans="1:10" s="23" customFormat="1" x14ac:dyDescent="0.45">
      <c r="A1727" s="47" t="s">
        <v>161</v>
      </c>
      <c r="B1727" s="64" t="s">
        <v>1595</v>
      </c>
      <c r="C1727" s="13">
        <v>25906</v>
      </c>
      <c r="D1727" s="14">
        <v>1</v>
      </c>
      <c r="E1727" s="14">
        <v>23550.91</v>
      </c>
      <c r="F1727" s="13">
        <v>5333</v>
      </c>
      <c r="G1727" s="14">
        <v>1</v>
      </c>
      <c r="H1727" s="14">
        <v>4848.18</v>
      </c>
      <c r="I1727" s="1">
        <v>-20573</v>
      </c>
      <c r="J1727" s="9">
        <v>-18702.73</v>
      </c>
    </row>
    <row r="1728" spans="1:10" s="23" customFormat="1" x14ac:dyDescent="0.45">
      <c r="A1728" s="47" t="s">
        <v>734</v>
      </c>
      <c r="B1728" s="64" t="s">
        <v>1595</v>
      </c>
      <c r="C1728" s="13">
        <v>30</v>
      </c>
      <c r="D1728" s="14">
        <v>0</v>
      </c>
      <c r="E1728" s="14">
        <v>0</v>
      </c>
      <c r="F1728" s="13">
        <v>0</v>
      </c>
      <c r="G1728" s="14">
        <v>0</v>
      </c>
      <c r="H1728" s="14">
        <v>0</v>
      </c>
      <c r="I1728" s="1">
        <v>-30</v>
      </c>
      <c r="J1728" s="9">
        <v>0</v>
      </c>
    </row>
    <row r="1729" spans="1:10" s="23" customFormat="1" x14ac:dyDescent="0.45">
      <c r="A1729" s="47" t="s">
        <v>768</v>
      </c>
      <c r="B1729" s="64" t="s">
        <v>1595</v>
      </c>
      <c r="C1729" s="13">
        <v>24</v>
      </c>
      <c r="D1729" s="14">
        <v>0</v>
      </c>
      <c r="E1729" s="14">
        <v>0</v>
      </c>
      <c r="F1729" s="13">
        <v>0</v>
      </c>
      <c r="G1729" s="14">
        <v>0</v>
      </c>
      <c r="H1729" s="14">
        <v>0</v>
      </c>
      <c r="I1729" s="1">
        <v>-24</v>
      </c>
      <c r="J1729" s="9">
        <v>0</v>
      </c>
    </row>
    <row r="1730" spans="1:10" s="23" customFormat="1" x14ac:dyDescent="0.45">
      <c r="A1730" s="47" t="s">
        <v>672</v>
      </c>
      <c r="B1730" s="64" t="s">
        <v>1595</v>
      </c>
      <c r="C1730" s="13">
        <v>54</v>
      </c>
      <c r="D1730" s="14">
        <v>0</v>
      </c>
      <c r="E1730" s="14">
        <v>0</v>
      </c>
      <c r="F1730" s="13">
        <v>0</v>
      </c>
      <c r="G1730" s="14">
        <v>0</v>
      </c>
      <c r="H1730" s="14">
        <v>0</v>
      </c>
      <c r="I1730" s="1">
        <v>-54</v>
      </c>
      <c r="J1730" s="9">
        <v>0</v>
      </c>
    </row>
    <row r="1731" spans="1:10" s="23" customFormat="1" x14ac:dyDescent="0.45">
      <c r="A1731" s="47" t="s">
        <v>34</v>
      </c>
      <c r="B1731" s="64" t="s">
        <v>1595</v>
      </c>
      <c r="C1731" s="13">
        <v>100</v>
      </c>
      <c r="D1731" s="14">
        <v>0</v>
      </c>
      <c r="E1731" s="14">
        <v>0</v>
      </c>
      <c r="F1731" s="13">
        <v>0</v>
      </c>
      <c r="G1731" s="14">
        <v>0</v>
      </c>
      <c r="H1731" s="14">
        <v>0</v>
      </c>
      <c r="I1731" s="1">
        <v>-100</v>
      </c>
      <c r="J1731" s="9">
        <v>0</v>
      </c>
    </row>
    <row r="1732" spans="1:10" s="23" customFormat="1" x14ac:dyDescent="0.45">
      <c r="A1732" s="47" t="s">
        <v>1937</v>
      </c>
      <c r="B1732" s="64" t="s">
        <v>1595</v>
      </c>
      <c r="C1732" s="13">
        <v>31.5</v>
      </c>
      <c r="D1732" s="14">
        <v>0</v>
      </c>
      <c r="E1732" s="14">
        <v>0</v>
      </c>
      <c r="F1732" s="13">
        <v>0</v>
      </c>
      <c r="G1732" s="14">
        <v>0</v>
      </c>
      <c r="H1732" s="14">
        <v>0</v>
      </c>
      <c r="I1732" s="1">
        <v>-31.5</v>
      </c>
      <c r="J1732" s="9">
        <v>0</v>
      </c>
    </row>
    <row r="1733" spans="1:10" s="23" customFormat="1" x14ac:dyDescent="0.45">
      <c r="A1733" s="47" t="s">
        <v>2042</v>
      </c>
      <c r="B1733" s="64" t="s">
        <v>1595</v>
      </c>
      <c r="C1733" s="13">
        <v>25.2</v>
      </c>
      <c r="D1733" s="14">
        <v>0</v>
      </c>
      <c r="E1733" s="14">
        <v>0</v>
      </c>
      <c r="F1733" s="13">
        <v>0</v>
      </c>
      <c r="G1733" s="14">
        <v>0</v>
      </c>
      <c r="H1733" s="14">
        <v>0</v>
      </c>
      <c r="I1733" s="1">
        <v>-25.2</v>
      </c>
      <c r="J1733" s="9">
        <v>0</v>
      </c>
    </row>
    <row r="1734" spans="1:10" s="23" customFormat="1" x14ac:dyDescent="0.45">
      <c r="A1734" s="69" t="s">
        <v>751</v>
      </c>
      <c r="B1734" s="65"/>
      <c r="C1734" s="49">
        <f>SUM($C$1717:$C$1733)</f>
        <v>1467284.3</v>
      </c>
      <c r="D1734" s="50">
        <f>SUM($D$1717:$D$1733)</f>
        <v>2</v>
      </c>
      <c r="E1734" s="50">
        <f>SUM($E$1717:$E$1733)</f>
        <v>1463869.91</v>
      </c>
      <c r="F1734" s="49">
        <f>SUM($F$1717:$F$1733)</f>
        <v>1560748</v>
      </c>
      <c r="G1734" s="50">
        <f>SUM($G$1717:$G$1733)</f>
        <v>2</v>
      </c>
      <c r="H1734" s="50">
        <f>SUM($H$1717:$H$1733)</f>
        <v>1560263.18</v>
      </c>
      <c r="I1734" s="51">
        <f>SUM($I$1717:$I$1733)</f>
        <v>93463.7</v>
      </c>
      <c r="J1734" s="52">
        <f>SUM($J$1717:$J$1733)</f>
        <v>96393.27</v>
      </c>
    </row>
    <row r="1735" spans="1:10" s="23" customFormat="1" x14ac:dyDescent="0.45">
      <c r="A1735" s="16"/>
      <c r="B1735" s="67"/>
      <c r="C1735" s="13"/>
      <c r="D1735" s="7"/>
      <c r="E1735" s="7"/>
      <c r="F1735" s="13"/>
      <c r="G1735" s="7"/>
      <c r="H1735" s="7"/>
      <c r="I1735" s="1"/>
      <c r="J1735" s="9"/>
    </row>
    <row r="1736" spans="1:10" s="23" customFormat="1" x14ac:dyDescent="0.45">
      <c r="A1736" s="45" t="s">
        <v>839</v>
      </c>
      <c r="B1736" s="63"/>
      <c r="C1736" s="4"/>
      <c r="D1736" s="2"/>
      <c r="E1736" s="2"/>
      <c r="F1736" s="4"/>
      <c r="G1736" s="2"/>
      <c r="H1736" s="2"/>
      <c r="I1736" s="6"/>
      <c r="J1736" s="3"/>
    </row>
    <row r="1737" spans="1:10" s="23" customFormat="1" x14ac:dyDescent="0.45">
      <c r="A1737" s="47" t="s">
        <v>311</v>
      </c>
      <c r="B1737" s="64" t="s">
        <v>1595</v>
      </c>
      <c r="C1737" s="13">
        <v>107017</v>
      </c>
      <c r="D1737" s="14">
        <v>1</v>
      </c>
      <c r="E1737" s="14">
        <v>97288.18</v>
      </c>
      <c r="F1737" s="13">
        <v>177873</v>
      </c>
      <c r="G1737" s="14">
        <v>1</v>
      </c>
      <c r="H1737" s="14">
        <v>161702.73000000001</v>
      </c>
      <c r="I1737" s="1">
        <v>70856</v>
      </c>
      <c r="J1737" s="9">
        <v>64414.55</v>
      </c>
    </row>
    <row r="1738" spans="1:10" s="23" customFormat="1" x14ac:dyDescent="0.45">
      <c r="A1738" s="69" t="s">
        <v>983</v>
      </c>
      <c r="B1738" s="65"/>
      <c r="C1738" s="49">
        <f>SUM($C$1737:$C$1737)</f>
        <v>107017</v>
      </c>
      <c r="D1738" s="50">
        <f>SUM($D$1737:$D$1737)</f>
        <v>1</v>
      </c>
      <c r="E1738" s="50">
        <f>SUM($E$1737:$E$1737)</f>
        <v>97288.18</v>
      </c>
      <c r="F1738" s="49">
        <f>SUM($F$1737:$F$1737)</f>
        <v>177873</v>
      </c>
      <c r="G1738" s="50">
        <f>SUM($G$1737:$G$1737)</f>
        <v>1</v>
      </c>
      <c r="H1738" s="50">
        <f>SUM($H$1737:$H$1737)</f>
        <v>161702.73000000001</v>
      </c>
      <c r="I1738" s="51">
        <f>SUM($I$1737:$I$1737)</f>
        <v>70856</v>
      </c>
      <c r="J1738" s="52">
        <f>SUM($J$1737:$J$1737)</f>
        <v>64414.55</v>
      </c>
    </row>
    <row r="1739" spans="1:10" s="23" customFormat="1" x14ac:dyDescent="0.45">
      <c r="A1739" s="16"/>
      <c r="B1739" s="67"/>
      <c r="C1739" s="13"/>
      <c r="D1739" s="7"/>
      <c r="E1739" s="7"/>
      <c r="F1739" s="13"/>
      <c r="G1739" s="7"/>
      <c r="H1739" s="7"/>
      <c r="I1739" s="1"/>
      <c r="J1739" s="9"/>
    </row>
    <row r="1740" spans="1:10" s="23" customFormat="1" x14ac:dyDescent="0.45">
      <c r="A1740" s="45" t="s">
        <v>1367</v>
      </c>
      <c r="B1740" s="63"/>
      <c r="C1740" s="4"/>
      <c r="D1740" s="2"/>
      <c r="E1740" s="2"/>
      <c r="F1740" s="4"/>
      <c r="G1740" s="2"/>
      <c r="H1740" s="2"/>
      <c r="I1740" s="6"/>
      <c r="J1740" s="3"/>
    </row>
    <row r="1741" spans="1:10" s="23" customFormat="1" x14ac:dyDescent="0.45">
      <c r="A1741" s="47" t="s">
        <v>687</v>
      </c>
      <c r="B1741" s="64" t="s">
        <v>1595</v>
      </c>
      <c r="C1741" s="13">
        <v>87515</v>
      </c>
      <c r="D1741" s="14">
        <v>1</v>
      </c>
      <c r="E1741" s="14">
        <v>87515</v>
      </c>
      <c r="F1741" s="13">
        <v>88338</v>
      </c>
      <c r="G1741" s="14">
        <v>1</v>
      </c>
      <c r="H1741" s="14">
        <v>88338</v>
      </c>
      <c r="I1741" s="1">
        <v>823</v>
      </c>
      <c r="J1741" s="9">
        <v>823</v>
      </c>
    </row>
    <row r="1742" spans="1:10" s="23" customFormat="1" x14ac:dyDescent="0.45">
      <c r="A1742" s="47" t="s">
        <v>18</v>
      </c>
      <c r="B1742" s="64" t="s">
        <v>1595</v>
      </c>
      <c r="C1742" s="13">
        <v>6.8</v>
      </c>
      <c r="D1742" s="14">
        <v>0</v>
      </c>
      <c r="E1742" s="14">
        <v>0</v>
      </c>
      <c r="F1742" s="13">
        <v>0</v>
      </c>
      <c r="G1742" s="14">
        <v>0</v>
      </c>
      <c r="H1742" s="14">
        <v>0</v>
      </c>
      <c r="I1742" s="1">
        <v>-6.8</v>
      </c>
      <c r="J1742" s="9">
        <v>0</v>
      </c>
    </row>
    <row r="1743" spans="1:10" s="23" customFormat="1" x14ac:dyDescent="0.45">
      <c r="A1743" s="47" t="s">
        <v>699</v>
      </c>
      <c r="B1743" s="64" t="s">
        <v>1595</v>
      </c>
      <c r="C1743" s="13">
        <v>17.5</v>
      </c>
      <c r="D1743" s="14">
        <v>0</v>
      </c>
      <c r="E1743" s="14">
        <v>0</v>
      </c>
      <c r="F1743" s="13">
        <v>0</v>
      </c>
      <c r="G1743" s="14">
        <v>0</v>
      </c>
      <c r="H1743" s="14">
        <v>0</v>
      </c>
      <c r="I1743" s="1">
        <v>-17.5</v>
      </c>
      <c r="J1743" s="9">
        <v>0</v>
      </c>
    </row>
    <row r="1744" spans="1:10" s="23" customFormat="1" x14ac:dyDescent="0.45">
      <c r="A1744" s="47" t="s">
        <v>1123</v>
      </c>
      <c r="B1744" s="64" t="s">
        <v>1595</v>
      </c>
      <c r="C1744" s="13">
        <v>14.5</v>
      </c>
      <c r="D1744" s="14">
        <v>0</v>
      </c>
      <c r="E1744" s="14">
        <v>0</v>
      </c>
      <c r="F1744" s="13">
        <v>0</v>
      </c>
      <c r="G1744" s="14">
        <v>0</v>
      </c>
      <c r="H1744" s="14">
        <v>0</v>
      </c>
      <c r="I1744" s="1">
        <v>-14.5</v>
      </c>
      <c r="J1744" s="9">
        <v>0</v>
      </c>
    </row>
    <row r="1745" spans="1:10" s="23" customFormat="1" x14ac:dyDescent="0.45">
      <c r="A1745" s="47" t="s">
        <v>893</v>
      </c>
      <c r="B1745" s="64" t="s">
        <v>1595</v>
      </c>
      <c r="C1745" s="13">
        <v>3.3</v>
      </c>
      <c r="D1745" s="14">
        <v>0</v>
      </c>
      <c r="E1745" s="14">
        <v>0</v>
      </c>
      <c r="F1745" s="13">
        <v>0</v>
      </c>
      <c r="G1745" s="14">
        <v>0</v>
      </c>
      <c r="H1745" s="14">
        <v>0</v>
      </c>
      <c r="I1745" s="1">
        <v>-3.3</v>
      </c>
      <c r="J1745" s="9">
        <v>0</v>
      </c>
    </row>
    <row r="1746" spans="1:10" s="23" customFormat="1" x14ac:dyDescent="0.45">
      <c r="A1746" s="47" t="s">
        <v>906</v>
      </c>
      <c r="B1746" s="64" t="s">
        <v>1595</v>
      </c>
      <c r="C1746" s="13">
        <v>5.5</v>
      </c>
      <c r="D1746" s="14">
        <v>0</v>
      </c>
      <c r="E1746" s="14">
        <v>0</v>
      </c>
      <c r="F1746" s="13">
        <v>0</v>
      </c>
      <c r="G1746" s="14">
        <v>0</v>
      </c>
      <c r="H1746" s="14">
        <v>0</v>
      </c>
      <c r="I1746" s="1">
        <v>-5.5</v>
      </c>
      <c r="J1746" s="9">
        <v>0</v>
      </c>
    </row>
    <row r="1747" spans="1:10" s="23" customFormat="1" x14ac:dyDescent="0.45">
      <c r="A1747" s="47" t="s">
        <v>48</v>
      </c>
      <c r="B1747" s="64" t="s">
        <v>1595</v>
      </c>
      <c r="C1747" s="13">
        <v>65.099999999999994</v>
      </c>
      <c r="D1747" s="14">
        <v>0</v>
      </c>
      <c r="E1747" s="14">
        <v>0</v>
      </c>
      <c r="F1747" s="13">
        <v>0</v>
      </c>
      <c r="G1747" s="14">
        <v>0</v>
      </c>
      <c r="H1747" s="14">
        <v>0</v>
      </c>
      <c r="I1747" s="1">
        <v>-65.099999999999994</v>
      </c>
      <c r="J1747" s="9">
        <v>0</v>
      </c>
    </row>
    <row r="1748" spans="1:10" s="23" customFormat="1" x14ac:dyDescent="0.45">
      <c r="A1748" s="47" t="s">
        <v>229</v>
      </c>
      <c r="B1748" s="64" t="s">
        <v>1595</v>
      </c>
      <c r="C1748" s="13">
        <v>109.2</v>
      </c>
      <c r="D1748" s="14">
        <v>0</v>
      </c>
      <c r="E1748" s="14">
        <v>0</v>
      </c>
      <c r="F1748" s="13">
        <v>0</v>
      </c>
      <c r="G1748" s="14">
        <v>0</v>
      </c>
      <c r="H1748" s="14">
        <v>0</v>
      </c>
      <c r="I1748" s="1">
        <v>-109.2</v>
      </c>
      <c r="J1748" s="9">
        <v>0</v>
      </c>
    </row>
    <row r="1749" spans="1:10" s="23" customFormat="1" x14ac:dyDescent="0.45">
      <c r="A1749" s="47" t="s">
        <v>1583</v>
      </c>
      <c r="B1749" s="64" t="s">
        <v>1595</v>
      </c>
      <c r="C1749" s="13">
        <v>30</v>
      </c>
      <c r="D1749" s="14">
        <v>0</v>
      </c>
      <c r="E1749" s="14">
        <v>0</v>
      </c>
      <c r="F1749" s="13">
        <v>0</v>
      </c>
      <c r="G1749" s="14">
        <v>0</v>
      </c>
      <c r="H1749" s="14">
        <v>0</v>
      </c>
      <c r="I1749" s="1">
        <v>-30</v>
      </c>
      <c r="J1749" s="9">
        <v>0</v>
      </c>
    </row>
    <row r="1750" spans="1:10" s="23" customFormat="1" x14ac:dyDescent="0.45">
      <c r="A1750" s="47" t="s">
        <v>1825</v>
      </c>
      <c r="B1750" s="64" t="s">
        <v>1595</v>
      </c>
      <c r="C1750" s="13">
        <v>6</v>
      </c>
      <c r="D1750" s="14">
        <v>0</v>
      </c>
      <c r="E1750" s="14">
        <v>0</v>
      </c>
      <c r="F1750" s="13">
        <v>0</v>
      </c>
      <c r="G1750" s="14">
        <v>0</v>
      </c>
      <c r="H1750" s="14">
        <v>0</v>
      </c>
      <c r="I1750" s="1">
        <v>-6</v>
      </c>
      <c r="J1750" s="9">
        <v>0</v>
      </c>
    </row>
    <row r="1751" spans="1:10" s="23" customFormat="1" x14ac:dyDescent="0.45">
      <c r="A1751" s="69" t="s">
        <v>1870</v>
      </c>
      <c r="B1751" s="77"/>
      <c r="C1751" s="78">
        <f>SUM($C$1741:$C$1750)</f>
        <v>87772.900000000009</v>
      </c>
      <c r="D1751" s="79">
        <f>SUM($D$1741:$D$1750)</f>
        <v>1</v>
      </c>
      <c r="E1751" s="79">
        <f>SUM($E$1741:$E$1750)</f>
        <v>87515</v>
      </c>
      <c r="F1751" s="78">
        <f>SUM($F$1741:$F$1750)</f>
        <v>88338</v>
      </c>
      <c r="G1751" s="79">
        <f>SUM($G$1741:$G$1750)</f>
        <v>1</v>
      </c>
      <c r="H1751" s="79">
        <f>SUM($H$1741:$H$1750)</f>
        <v>88338</v>
      </c>
      <c r="I1751" s="80">
        <f>SUM($I$1741:$I$1750)</f>
        <v>565.1</v>
      </c>
      <c r="J1751" s="81">
        <f>SUM($J$1741:$J$1750)</f>
        <v>823</v>
      </c>
    </row>
    <row r="1752" spans="1:10" s="23" customFormat="1" ht="14.65" thickBot="1" x14ac:dyDescent="0.5">
      <c r="A1752" s="53" t="s">
        <v>88</v>
      </c>
      <c r="B1752" s="66"/>
      <c r="C1752" s="55">
        <f>$C$1641+$C$1648+$C$1658+$C$1678+$C$1682+$C$1700+$C$1714+$C$1734+$C$1738+$C$1751</f>
        <v>3760298.6999999997</v>
      </c>
      <c r="D1752" s="56">
        <f>$D$1641+$D$1648+$D$1658+$D$1678+$D$1682+$D$1700+$D$1714+$D$1734+$D$1738+$D$1751</f>
        <v>11</v>
      </c>
      <c r="E1752" s="56">
        <f>$E$1641+$E$1648+$E$1658+$E$1678+$E$1682+$E$1700+$E$1714+$E$1734+$E$1738+$E$1751</f>
        <v>3539888.5500000003</v>
      </c>
      <c r="F1752" s="55">
        <f>$F$1641+$F$1648+$F$1658+$F$1678+$F$1682+$F$1700+$F$1714+$F$1734+$F$1738+$F$1751</f>
        <v>3951500</v>
      </c>
      <c r="G1752" s="56">
        <f>$G$1641+$G$1648+$G$1658+$G$1678+$G$1682+$G$1700+$G$1714+$G$1734+$G$1738+$G$1751</f>
        <v>11</v>
      </c>
      <c r="H1752" s="56">
        <f>$H$1641+$H$1648+$H$1658+$H$1678+$H$1682+$H$1700+$H$1714+$H$1734+$H$1738+$H$1751</f>
        <v>3741704.81</v>
      </c>
      <c r="I1752" s="57">
        <f>$I$1641+$I$1648+$I$1658+$I$1678+$I$1682+$I$1700+$I$1714+$I$1734+$I$1738+$I$1751</f>
        <v>191201.30000000002</v>
      </c>
      <c r="J1752" s="58">
        <f>$J$1641+$J$1648+$J$1658+$J$1678+$J$1682+$J$1700+$J$1714+$J$1734+$J$1738+$J$1751</f>
        <v>201816.26</v>
      </c>
    </row>
    <row r="1753" spans="1:10" s="23" customFormat="1" ht="14.65" thickTop="1" x14ac:dyDescent="0.45">
      <c r="A1753" s="16"/>
      <c r="B1753" s="67"/>
      <c r="C1753" s="13"/>
      <c r="D1753" s="7"/>
      <c r="E1753" s="7"/>
      <c r="F1753" s="13"/>
      <c r="G1753" s="7"/>
      <c r="H1753" s="7"/>
      <c r="I1753" s="1"/>
      <c r="J1753" s="9"/>
    </row>
    <row r="1754" spans="1:10" s="23" customFormat="1" x14ac:dyDescent="0.45">
      <c r="A1754" s="40" t="s">
        <v>1892</v>
      </c>
      <c r="B1754" s="62"/>
      <c r="C1754" s="41"/>
      <c r="D1754" s="42"/>
      <c r="E1754" s="42"/>
      <c r="F1754" s="41"/>
      <c r="G1754" s="42"/>
      <c r="H1754" s="42"/>
      <c r="I1754" s="43"/>
      <c r="J1754" s="44"/>
    </row>
    <row r="1755" spans="1:10" s="23" customFormat="1" x14ac:dyDescent="0.45">
      <c r="A1755" s="45" t="s">
        <v>555</v>
      </c>
      <c r="B1755" s="63"/>
      <c r="C1755" s="4"/>
      <c r="D1755" s="2"/>
      <c r="E1755" s="2"/>
      <c r="F1755" s="4"/>
      <c r="G1755" s="2"/>
      <c r="H1755" s="2"/>
      <c r="I1755" s="6"/>
      <c r="J1755" s="3"/>
    </row>
    <row r="1756" spans="1:10" s="23" customFormat="1" x14ac:dyDescent="0.45">
      <c r="A1756" s="47" t="s">
        <v>1818</v>
      </c>
      <c r="B1756" s="64" t="s">
        <v>1595</v>
      </c>
      <c r="C1756" s="13">
        <v>47000</v>
      </c>
      <c r="D1756" s="14">
        <v>1</v>
      </c>
      <c r="E1756" s="14">
        <v>42727.27</v>
      </c>
      <c r="F1756" s="13">
        <v>47960</v>
      </c>
      <c r="G1756" s="14">
        <v>1</v>
      </c>
      <c r="H1756" s="14">
        <v>43600</v>
      </c>
      <c r="I1756" s="1">
        <v>960</v>
      </c>
      <c r="J1756" s="9">
        <v>872.73</v>
      </c>
    </row>
    <row r="1757" spans="1:10" s="23" customFormat="1" x14ac:dyDescent="0.45">
      <c r="A1757" s="47" t="s">
        <v>1081</v>
      </c>
      <c r="B1757" s="64" t="s">
        <v>1595</v>
      </c>
      <c r="C1757" s="13">
        <v>31.5</v>
      </c>
      <c r="D1757" s="14">
        <v>1</v>
      </c>
      <c r="E1757" s="14">
        <v>28.64</v>
      </c>
      <c r="F1757" s="13">
        <v>32</v>
      </c>
      <c r="G1757" s="14">
        <v>1</v>
      </c>
      <c r="H1757" s="14">
        <v>29.09</v>
      </c>
      <c r="I1757" s="1">
        <v>0.5</v>
      </c>
      <c r="J1757" s="9">
        <v>0.45</v>
      </c>
    </row>
    <row r="1758" spans="1:10" s="23" customFormat="1" x14ac:dyDescent="0.45">
      <c r="A1758" s="47" t="s">
        <v>641</v>
      </c>
      <c r="B1758" s="64" t="s">
        <v>1595</v>
      </c>
      <c r="C1758" s="13">
        <v>38.5</v>
      </c>
      <c r="D1758" s="14">
        <v>1</v>
      </c>
      <c r="E1758" s="14">
        <v>35</v>
      </c>
      <c r="F1758" s="13">
        <v>39.25</v>
      </c>
      <c r="G1758" s="14">
        <v>1</v>
      </c>
      <c r="H1758" s="14">
        <v>35.68</v>
      </c>
      <c r="I1758" s="1">
        <v>0.75</v>
      </c>
      <c r="J1758" s="9">
        <v>0.68</v>
      </c>
    </row>
    <row r="1759" spans="1:10" s="23" customFormat="1" x14ac:dyDescent="0.45">
      <c r="A1759" s="47" t="s">
        <v>1721</v>
      </c>
      <c r="B1759" s="64" t="s">
        <v>1595</v>
      </c>
      <c r="C1759" s="13">
        <v>13.8</v>
      </c>
      <c r="D1759" s="14">
        <v>1</v>
      </c>
      <c r="E1759" s="14">
        <v>12.55</v>
      </c>
      <c r="F1759" s="13">
        <v>14</v>
      </c>
      <c r="G1759" s="14">
        <v>1</v>
      </c>
      <c r="H1759" s="14">
        <v>12.73</v>
      </c>
      <c r="I1759" s="1">
        <v>0.2</v>
      </c>
      <c r="J1759" s="9">
        <v>0.18</v>
      </c>
    </row>
    <row r="1760" spans="1:10" s="23" customFormat="1" x14ac:dyDescent="0.45">
      <c r="A1760" s="47" t="s">
        <v>1754</v>
      </c>
      <c r="B1760" s="64" t="s">
        <v>1595</v>
      </c>
      <c r="C1760" s="13">
        <v>16</v>
      </c>
      <c r="D1760" s="14">
        <v>1</v>
      </c>
      <c r="E1760" s="14">
        <v>14.55</v>
      </c>
      <c r="F1760" s="13">
        <v>16.5</v>
      </c>
      <c r="G1760" s="14">
        <v>1</v>
      </c>
      <c r="H1760" s="14">
        <v>15</v>
      </c>
      <c r="I1760" s="1">
        <v>0.5</v>
      </c>
      <c r="J1760" s="9">
        <v>0.45</v>
      </c>
    </row>
    <row r="1761" spans="1:10" s="23" customFormat="1" x14ac:dyDescent="0.45">
      <c r="A1761" s="47" t="s">
        <v>2072</v>
      </c>
      <c r="B1761" s="64" t="s">
        <v>1595</v>
      </c>
      <c r="C1761" s="13">
        <v>24.4</v>
      </c>
      <c r="D1761" s="14">
        <v>1</v>
      </c>
      <c r="E1761" s="14">
        <v>22.18</v>
      </c>
      <c r="F1761" s="13">
        <v>25</v>
      </c>
      <c r="G1761" s="14">
        <v>1</v>
      </c>
      <c r="H1761" s="14">
        <v>22.73</v>
      </c>
      <c r="I1761" s="1">
        <v>0.6</v>
      </c>
      <c r="J1761" s="9">
        <v>0.55000000000000004</v>
      </c>
    </row>
    <row r="1762" spans="1:10" s="23" customFormat="1" x14ac:dyDescent="0.45">
      <c r="A1762" s="47" t="s">
        <v>628</v>
      </c>
      <c r="B1762" s="64" t="s">
        <v>1595</v>
      </c>
      <c r="C1762" s="13">
        <v>27</v>
      </c>
      <c r="D1762" s="14">
        <v>1</v>
      </c>
      <c r="E1762" s="14">
        <v>24.55</v>
      </c>
      <c r="F1762" s="13">
        <v>28</v>
      </c>
      <c r="G1762" s="14">
        <v>1</v>
      </c>
      <c r="H1762" s="14">
        <v>25.45</v>
      </c>
      <c r="I1762" s="1">
        <v>1</v>
      </c>
      <c r="J1762" s="9">
        <v>0.9</v>
      </c>
    </row>
    <row r="1763" spans="1:10" s="23" customFormat="1" x14ac:dyDescent="0.45">
      <c r="A1763" s="47" t="s">
        <v>1193</v>
      </c>
      <c r="B1763" s="64" t="s">
        <v>1595</v>
      </c>
      <c r="C1763" s="13">
        <v>10</v>
      </c>
      <c r="D1763" s="14">
        <v>1</v>
      </c>
      <c r="E1763" s="14">
        <v>9.09</v>
      </c>
      <c r="F1763" s="13">
        <v>10.199999999999999</v>
      </c>
      <c r="G1763" s="14">
        <v>1</v>
      </c>
      <c r="H1763" s="14">
        <v>9.27</v>
      </c>
      <c r="I1763" s="1">
        <v>0.2</v>
      </c>
      <c r="J1763" s="9">
        <v>0.18</v>
      </c>
    </row>
    <row r="1764" spans="1:10" s="23" customFormat="1" x14ac:dyDescent="0.45">
      <c r="A1764" s="47" t="s">
        <v>2270</v>
      </c>
      <c r="B1764" s="64" t="s">
        <v>1595</v>
      </c>
      <c r="C1764" s="13">
        <v>27</v>
      </c>
      <c r="D1764" s="14">
        <v>1</v>
      </c>
      <c r="E1764" s="14">
        <v>24.55</v>
      </c>
      <c r="F1764" s="13">
        <v>28</v>
      </c>
      <c r="G1764" s="14">
        <v>1</v>
      </c>
      <c r="H1764" s="14">
        <v>25.45</v>
      </c>
      <c r="I1764" s="1">
        <v>1</v>
      </c>
      <c r="J1764" s="9">
        <v>0.9</v>
      </c>
    </row>
    <row r="1765" spans="1:10" s="23" customFormat="1" x14ac:dyDescent="0.45">
      <c r="A1765" s="47" t="s">
        <v>920</v>
      </c>
      <c r="B1765" s="64" t="s">
        <v>1595</v>
      </c>
      <c r="C1765" s="13">
        <v>27</v>
      </c>
      <c r="D1765" s="14">
        <v>1</v>
      </c>
      <c r="E1765" s="14">
        <v>24.55</v>
      </c>
      <c r="F1765" s="13">
        <v>28</v>
      </c>
      <c r="G1765" s="14">
        <v>1</v>
      </c>
      <c r="H1765" s="14">
        <v>25.45</v>
      </c>
      <c r="I1765" s="1">
        <v>1</v>
      </c>
      <c r="J1765" s="9">
        <v>0.9</v>
      </c>
    </row>
    <row r="1766" spans="1:10" s="23" customFormat="1" x14ac:dyDescent="0.45">
      <c r="A1766" s="47" t="s">
        <v>1240</v>
      </c>
      <c r="B1766" s="64" t="s">
        <v>1595</v>
      </c>
      <c r="C1766" s="13">
        <v>21.5</v>
      </c>
      <c r="D1766" s="14">
        <v>1</v>
      </c>
      <c r="E1766" s="14">
        <v>19.55</v>
      </c>
      <c r="F1766" s="13">
        <v>22</v>
      </c>
      <c r="G1766" s="14">
        <v>1</v>
      </c>
      <c r="H1766" s="14">
        <v>20</v>
      </c>
      <c r="I1766" s="1">
        <v>0.5</v>
      </c>
      <c r="J1766" s="9">
        <v>0.45</v>
      </c>
    </row>
    <row r="1767" spans="1:10" s="23" customFormat="1" x14ac:dyDescent="0.45">
      <c r="A1767" s="47" t="s">
        <v>776</v>
      </c>
      <c r="B1767" s="64" t="s">
        <v>1595</v>
      </c>
      <c r="C1767" s="13">
        <v>35.5</v>
      </c>
      <c r="D1767" s="14">
        <v>1</v>
      </c>
      <c r="E1767" s="14">
        <v>32.270000000000003</v>
      </c>
      <c r="F1767" s="13">
        <v>36.5</v>
      </c>
      <c r="G1767" s="14">
        <v>1</v>
      </c>
      <c r="H1767" s="14">
        <v>33.18</v>
      </c>
      <c r="I1767" s="1">
        <v>1</v>
      </c>
      <c r="J1767" s="9">
        <v>0.91</v>
      </c>
    </row>
    <row r="1768" spans="1:10" s="23" customFormat="1" x14ac:dyDescent="0.45">
      <c r="A1768" s="47" t="s">
        <v>826</v>
      </c>
      <c r="B1768" s="64" t="s">
        <v>1595</v>
      </c>
      <c r="C1768" s="13">
        <v>39.5</v>
      </c>
      <c r="D1768" s="14">
        <v>1</v>
      </c>
      <c r="E1768" s="14">
        <v>35.909999999999997</v>
      </c>
      <c r="F1768" s="13">
        <v>40.200000000000003</v>
      </c>
      <c r="G1768" s="14">
        <v>1</v>
      </c>
      <c r="H1768" s="14">
        <v>36.549999999999997</v>
      </c>
      <c r="I1768" s="1">
        <v>0.7</v>
      </c>
      <c r="J1768" s="9">
        <v>0.64</v>
      </c>
    </row>
    <row r="1769" spans="1:10" s="23" customFormat="1" x14ac:dyDescent="0.45">
      <c r="A1769" s="47" t="s">
        <v>777</v>
      </c>
      <c r="B1769" s="64" t="s">
        <v>1595</v>
      </c>
      <c r="C1769" s="13">
        <v>255000</v>
      </c>
      <c r="D1769" s="14">
        <v>1</v>
      </c>
      <c r="E1769" s="14">
        <v>231818.18</v>
      </c>
      <c r="F1769" s="13">
        <v>262291</v>
      </c>
      <c r="G1769" s="14">
        <v>1</v>
      </c>
      <c r="H1769" s="14">
        <v>238446.36</v>
      </c>
      <c r="I1769" s="1">
        <v>7291</v>
      </c>
      <c r="J1769" s="9">
        <v>6628.18</v>
      </c>
    </row>
    <row r="1770" spans="1:10" s="23" customFormat="1" x14ac:dyDescent="0.45">
      <c r="A1770" s="47" t="s">
        <v>1334</v>
      </c>
      <c r="B1770" s="64" t="s">
        <v>1595</v>
      </c>
      <c r="C1770" s="13">
        <v>10</v>
      </c>
      <c r="D1770" s="14">
        <v>1</v>
      </c>
      <c r="E1770" s="14">
        <v>9.09</v>
      </c>
      <c r="F1770" s="13">
        <v>10.199999999999999</v>
      </c>
      <c r="G1770" s="14">
        <v>1</v>
      </c>
      <c r="H1770" s="14">
        <v>9.27</v>
      </c>
      <c r="I1770" s="1">
        <v>0.2</v>
      </c>
      <c r="J1770" s="9">
        <v>0.18</v>
      </c>
    </row>
    <row r="1771" spans="1:10" s="23" customFormat="1" x14ac:dyDescent="0.45">
      <c r="A1771" s="47" t="s">
        <v>1279</v>
      </c>
      <c r="B1771" s="64" t="s">
        <v>1595</v>
      </c>
      <c r="C1771" s="13">
        <v>10</v>
      </c>
      <c r="D1771" s="14">
        <v>1</v>
      </c>
      <c r="E1771" s="14">
        <v>9.09</v>
      </c>
      <c r="F1771" s="13">
        <v>10.199999999999999</v>
      </c>
      <c r="G1771" s="14">
        <v>1</v>
      </c>
      <c r="H1771" s="14">
        <v>9.27</v>
      </c>
      <c r="I1771" s="1">
        <v>0.2</v>
      </c>
      <c r="J1771" s="9">
        <v>0.18</v>
      </c>
    </row>
    <row r="1772" spans="1:10" s="23" customFormat="1" x14ac:dyDescent="0.45">
      <c r="A1772" s="47" t="s">
        <v>95</v>
      </c>
      <c r="B1772" s="64" t="s">
        <v>1595</v>
      </c>
      <c r="C1772" s="13">
        <v>10</v>
      </c>
      <c r="D1772" s="14">
        <v>1</v>
      </c>
      <c r="E1772" s="14">
        <v>9.09</v>
      </c>
      <c r="F1772" s="13">
        <v>10</v>
      </c>
      <c r="G1772" s="14">
        <v>1</v>
      </c>
      <c r="H1772" s="14">
        <v>9.09</v>
      </c>
      <c r="I1772" s="1">
        <v>0</v>
      </c>
      <c r="J1772" s="9">
        <v>0</v>
      </c>
    </row>
    <row r="1773" spans="1:10" s="23" customFormat="1" x14ac:dyDescent="0.45">
      <c r="A1773" s="47" t="s">
        <v>2232</v>
      </c>
      <c r="B1773" s="64" t="s">
        <v>1595</v>
      </c>
      <c r="C1773" s="13">
        <v>17.5</v>
      </c>
      <c r="D1773" s="14">
        <v>1</v>
      </c>
      <c r="E1773" s="14">
        <v>15.91</v>
      </c>
      <c r="F1773" s="13">
        <v>10</v>
      </c>
      <c r="G1773" s="14">
        <v>1</v>
      </c>
      <c r="H1773" s="14">
        <v>9.09</v>
      </c>
      <c r="I1773" s="1">
        <v>-7.5</v>
      </c>
      <c r="J1773" s="9">
        <v>-6.82</v>
      </c>
    </row>
    <row r="1774" spans="1:10" s="23" customFormat="1" x14ac:dyDescent="0.45">
      <c r="A1774" s="47" t="s">
        <v>1649</v>
      </c>
      <c r="B1774" s="64" t="s">
        <v>1595</v>
      </c>
      <c r="C1774" s="13">
        <v>4</v>
      </c>
      <c r="D1774" s="14">
        <v>1</v>
      </c>
      <c r="E1774" s="14">
        <v>3.64</v>
      </c>
      <c r="F1774" s="13">
        <v>4</v>
      </c>
      <c r="G1774" s="14">
        <v>1</v>
      </c>
      <c r="H1774" s="14">
        <v>3.64</v>
      </c>
      <c r="I1774" s="1">
        <v>0</v>
      </c>
      <c r="J1774" s="9">
        <v>0</v>
      </c>
    </row>
    <row r="1775" spans="1:10" s="23" customFormat="1" x14ac:dyDescent="0.45">
      <c r="A1775" s="47" t="s">
        <v>2290</v>
      </c>
      <c r="B1775" s="64" t="s">
        <v>1595</v>
      </c>
      <c r="C1775" s="13">
        <v>22</v>
      </c>
      <c r="D1775" s="14">
        <v>1</v>
      </c>
      <c r="E1775" s="14">
        <v>20</v>
      </c>
      <c r="F1775" s="13">
        <v>22.5</v>
      </c>
      <c r="G1775" s="14">
        <v>1</v>
      </c>
      <c r="H1775" s="14">
        <v>20.45</v>
      </c>
      <c r="I1775" s="1">
        <v>0.5</v>
      </c>
      <c r="J1775" s="9">
        <v>0.45</v>
      </c>
    </row>
    <row r="1776" spans="1:10" s="23" customFormat="1" x14ac:dyDescent="0.45">
      <c r="A1776" s="47" t="s">
        <v>1190</v>
      </c>
      <c r="B1776" s="64" t="s">
        <v>1595</v>
      </c>
      <c r="C1776" s="13">
        <v>22</v>
      </c>
      <c r="D1776" s="14">
        <v>1</v>
      </c>
      <c r="E1776" s="14">
        <v>20</v>
      </c>
      <c r="F1776" s="13">
        <v>22.5</v>
      </c>
      <c r="G1776" s="14">
        <v>1</v>
      </c>
      <c r="H1776" s="14">
        <v>20.45</v>
      </c>
      <c r="I1776" s="1">
        <v>0.5</v>
      </c>
      <c r="J1776" s="9">
        <v>0.45</v>
      </c>
    </row>
    <row r="1777" spans="1:10" s="23" customFormat="1" x14ac:dyDescent="0.45">
      <c r="A1777" s="47" t="s">
        <v>1691</v>
      </c>
      <c r="B1777" s="64" t="s">
        <v>1595</v>
      </c>
      <c r="C1777" s="13">
        <v>72</v>
      </c>
      <c r="D1777" s="14">
        <v>1</v>
      </c>
      <c r="E1777" s="14">
        <v>65.45</v>
      </c>
      <c r="F1777" s="13">
        <v>73.5</v>
      </c>
      <c r="G1777" s="14">
        <v>1</v>
      </c>
      <c r="H1777" s="14">
        <v>66.819999999999993</v>
      </c>
      <c r="I1777" s="1">
        <v>1.5</v>
      </c>
      <c r="J1777" s="9">
        <v>1.37</v>
      </c>
    </row>
    <row r="1778" spans="1:10" s="23" customFormat="1" x14ac:dyDescent="0.45">
      <c r="A1778" s="47" t="s">
        <v>2251</v>
      </c>
      <c r="B1778" s="64" t="s">
        <v>1595</v>
      </c>
      <c r="C1778" s="13">
        <v>92</v>
      </c>
      <c r="D1778" s="14">
        <v>1</v>
      </c>
      <c r="E1778" s="14">
        <v>83.64</v>
      </c>
      <c r="F1778" s="13">
        <v>94</v>
      </c>
      <c r="G1778" s="14">
        <v>1</v>
      </c>
      <c r="H1778" s="14">
        <v>85.45</v>
      </c>
      <c r="I1778" s="1">
        <v>2</v>
      </c>
      <c r="J1778" s="9">
        <v>1.81</v>
      </c>
    </row>
    <row r="1779" spans="1:10" s="23" customFormat="1" x14ac:dyDescent="0.45">
      <c r="A1779" s="47" t="s">
        <v>1891</v>
      </c>
      <c r="B1779" s="64" t="s">
        <v>1595</v>
      </c>
      <c r="C1779" s="13">
        <v>99</v>
      </c>
      <c r="D1779" s="14">
        <v>1</v>
      </c>
      <c r="E1779" s="14">
        <v>90</v>
      </c>
      <c r="F1779" s="13">
        <v>100</v>
      </c>
      <c r="G1779" s="14">
        <v>1</v>
      </c>
      <c r="H1779" s="14">
        <v>90.91</v>
      </c>
      <c r="I1779" s="1">
        <v>1</v>
      </c>
      <c r="J1779" s="9">
        <v>0.91</v>
      </c>
    </row>
    <row r="1780" spans="1:10" s="23" customFormat="1" x14ac:dyDescent="0.45">
      <c r="A1780" s="47" t="s">
        <v>220</v>
      </c>
      <c r="B1780" s="64" t="s">
        <v>1595</v>
      </c>
      <c r="C1780" s="13">
        <v>82</v>
      </c>
      <c r="D1780" s="14">
        <v>1</v>
      </c>
      <c r="E1780" s="14">
        <v>74.55</v>
      </c>
      <c r="F1780" s="13">
        <v>84</v>
      </c>
      <c r="G1780" s="14">
        <v>1</v>
      </c>
      <c r="H1780" s="14">
        <v>76.36</v>
      </c>
      <c r="I1780" s="1">
        <v>2</v>
      </c>
      <c r="J1780" s="9">
        <v>1.81</v>
      </c>
    </row>
    <row r="1781" spans="1:10" s="23" customFormat="1" x14ac:dyDescent="0.45">
      <c r="A1781" s="47" t="s">
        <v>1665</v>
      </c>
      <c r="B1781" s="64" t="s">
        <v>1595</v>
      </c>
      <c r="C1781" s="13">
        <v>107</v>
      </c>
      <c r="D1781" s="14">
        <v>1</v>
      </c>
      <c r="E1781" s="14">
        <v>97.27</v>
      </c>
      <c r="F1781" s="13">
        <v>109.5</v>
      </c>
      <c r="G1781" s="14">
        <v>1</v>
      </c>
      <c r="H1781" s="14">
        <v>99.55</v>
      </c>
      <c r="I1781" s="1">
        <v>2.5</v>
      </c>
      <c r="J1781" s="9">
        <v>2.2799999999999998</v>
      </c>
    </row>
    <row r="1782" spans="1:10" s="23" customFormat="1" x14ac:dyDescent="0.45">
      <c r="A1782" s="47" t="s">
        <v>1765</v>
      </c>
      <c r="B1782" s="64" t="s">
        <v>1595</v>
      </c>
      <c r="C1782" s="13">
        <v>114</v>
      </c>
      <c r="D1782" s="14">
        <v>1</v>
      </c>
      <c r="E1782" s="14">
        <v>103.64</v>
      </c>
      <c r="F1782" s="13">
        <v>116</v>
      </c>
      <c r="G1782" s="14">
        <v>1</v>
      </c>
      <c r="H1782" s="14">
        <v>105.45</v>
      </c>
      <c r="I1782" s="1">
        <v>2</v>
      </c>
      <c r="J1782" s="9">
        <v>1.81</v>
      </c>
    </row>
    <row r="1783" spans="1:10" s="23" customFormat="1" x14ac:dyDescent="0.45">
      <c r="A1783" s="47" t="s">
        <v>761</v>
      </c>
      <c r="B1783" s="64" t="s">
        <v>1595</v>
      </c>
      <c r="C1783" s="13">
        <v>37.5</v>
      </c>
      <c r="D1783" s="14">
        <v>1</v>
      </c>
      <c r="E1783" s="14">
        <v>34.090000000000003</v>
      </c>
      <c r="F1783" s="13">
        <v>38.5</v>
      </c>
      <c r="G1783" s="14">
        <v>1</v>
      </c>
      <c r="H1783" s="14">
        <v>35</v>
      </c>
      <c r="I1783" s="1">
        <v>1</v>
      </c>
      <c r="J1783" s="9">
        <v>0.91</v>
      </c>
    </row>
    <row r="1784" spans="1:10" s="23" customFormat="1" x14ac:dyDescent="0.45">
      <c r="A1784" s="47" t="s">
        <v>2101</v>
      </c>
      <c r="B1784" s="64" t="s">
        <v>1595</v>
      </c>
      <c r="C1784" s="13">
        <v>48.5</v>
      </c>
      <c r="D1784" s="14">
        <v>1</v>
      </c>
      <c r="E1784" s="14">
        <v>44.09</v>
      </c>
      <c r="F1784" s="13">
        <v>49.5</v>
      </c>
      <c r="G1784" s="14">
        <v>1</v>
      </c>
      <c r="H1784" s="14">
        <v>45</v>
      </c>
      <c r="I1784" s="1">
        <v>1</v>
      </c>
      <c r="J1784" s="9">
        <v>0.91</v>
      </c>
    </row>
    <row r="1785" spans="1:10" s="23" customFormat="1" x14ac:dyDescent="0.45">
      <c r="A1785" s="47" t="s">
        <v>622</v>
      </c>
      <c r="B1785" s="64" t="s">
        <v>1595</v>
      </c>
      <c r="C1785" s="13">
        <v>52.5</v>
      </c>
      <c r="D1785" s="14">
        <v>1</v>
      </c>
      <c r="E1785" s="14">
        <v>47.73</v>
      </c>
      <c r="F1785" s="13">
        <v>54</v>
      </c>
      <c r="G1785" s="14">
        <v>1</v>
      </c>
      <c r="H1785" s="14">
        <v>49.09</v>
      </c>
      <c r="I1785" s="1">
        <v>1.5</v>
      </c>
      <c r="J1785" s="9">
        <v>1.36</v>
      </c>
    </row>
    <row r="1786" spans="1:10" s="23" customFormat="1" x14ac:dyDescent="0.45">
      <c r="A1786" s="47" t="s">
        <v>231</v>
      </c>
      <c r="B1786" s="64" t="s">
        <v>1595</v>
      </c>
      <c r="C1786" s="13">
        <v>115</v>
      </c>
      <c r="D1786" s="14">
        <v>1</v>
      </c>
      <c r="E1786" s="14">
        <v>104.55</v>
      </c>
      <c r="F1786" s="13">
        <v>117.5</v>
      </c>
      <c r="G1786" s="14">
        <v>1</v>
      </c>
      <c r="H1786" s="14">
        <v>106.82</v>
      </c>
      <c r="I1786" s="1">
        <v>2.5</v>
      </c>
      <c r="J1786" s="9">
        <v>2.27</v>
      </c>
    </row>
    <row r="1787" spans="1:10" s="23" customFormat="1" x14ac:dyDescent="0.45">
      <c r="A1787" s="47" t="s">
        <v>1024</v>
      </c>
      <c r="B1787" s="64" t="s">
        <v>1595</v>
      </c>
      <c r="C1787" s="13">
        <v>0</v>
      </c>
      <c r="D1787" s="14">
        <v>0</v>
      </c>
      <c r="E1787" s="14">
        <v>0</v>
      </c>
      <c r="F1787" s="13">
        <v>0</v>
      </c>
      <c r="G1787" s="14">
        <v>0</v>
      </c>
      <c r="H1787" s="14">
        <v>0</v>
      </c>
      <c r="I1787" s="1">
        <v>0</v>
      </c>
      <c r="J1787" s="9">
        <v>0</v>
      </c>
    </row>
    <row r="1788" spans="1:10" s="23" customFormat="1" x14ac:dyDescent="0.45">
      <c r="A1788" s="47" t="s">
        <v>1983</v>
      </c>
      <c r="B1788" s="64" t="s">
        <v>1595</v>
      </c>
      <c r="C1788" s="13">
        <v>43</v>
      </c>
      <c r="D1788" s="14">
        <v>1</v>
      </c>
      <c r="E1788" s="14">
        <v>39.090000000000003</v>
      </c>
      <c r="F1788" s="13">
        <v>44</v>
      </c>
      <c r="G1788" s="14">
        <v>1</v>
      </c>
      <c r="H1788" s="14">
        <v>40</v>
      </c>
      <c r="I1788" s="1">
        <v>1</v>
      </c>
      <c r="J1788" s="9">
        <v>0.91</v>
      </c>
    </row>
    <row r="1789" spans="1:10" s="23" customFormat="1" x14ac:dyDescent="0.45">
      <c r="A1789" s="47" t="s">
        <v>1779</v>
      </c>
      <c r="B1789" s="64" t="s">
        <v>1595</v>
      </c>
      <c r="C1789" s="13">
        <v>56.5</v>
      </c>
      <c r="D1789" s="14">
        <v>1</v>
      </c>
      <c r="E1789" s="14">
        <v>51.36</v>
      </c>
      <c r="F1789" s="13">
        <v>58</v>
      </c>
      <c r="G1789" s="14">
        <v>1</v>
      </c>
      <c r="H1789" s="14">
        <v>52.73</v>
      </c>
      <c r="I1789" s="1">
        <v>1.5</v>
      </c>
      <c r="J1789" s="9">
        <v>1.37</v>
      </c>
    </row>
    <row r="1790" spans="1:10" s="23" customFormat="1" x14ac:dyDescent="0.45">
      <c r="A1790" s="47" t="s">
        <v>174</v>
      </c>
      <c r="B1790" s="64" t="s">
        <v>1595</v>
      </c>
      <c r="C1790" s="13">
        <v>60.5</v>
      </c>
      <c r="D1790" s="14">
        <v>1</v>
      </c>
      <c r="E1790" s="14">
        <v>55</v>
      </c>
      <c r="F1790" s="13">
        <v>62</v>
      </c>
      <c r="G1790" s="14">
        <v>1</v>
      </c>
      <c r="H1790" s="14">
        <v>56.36</v>
      </c>
      <c r="I1790" s="1">
        <v>1.5</v>
      </c>
      <c r="J1790" s="9">
        <v>1.36</v>
      </c>
    </row>
    <row r="1791" spans="1:10" s="23" customFormat="1" x14ac:dyDescent="0.45">
      <c r="A1791" s="47" t="s">
        <v>2166</v>
      </c>
      <c r="B1791" s="64" t="s">
        <v>1595</v>
      </c>
      <c r="C1791" s="13">
        <v>56.5</v>
      </c>
      <c r="D1791" s="14">
        <v>1</v>
      </c>
      <c r="E1791" s="14">
        <v>51.36</v>
      </c>
      <c r="F1791" s="13">
        <v>58</v>
      </c>
      <c r="G1791" s="14">
        <v>1</v>
      </c>
      <c r="H1791" s="14">
        <v>52.73</v>
      </c>
      <c r="I1791" s="1">
        <v>1.5</v>
      </c>
      <c r="J1791" s="9">
        <v>1.37</v>
      </c>
    </row>
    <row r="1792" spans="1:10" s="23" customFormat="1" x14ac:dyDescent="0.45">
      <c r="A1792" s="47" t="s">
        <v>238</v>
      </c>
      <c r="B1792" s="64" t="s">
        <v>1595</v>
      </c>
      <c r="C1792" s="13">
        <v>0</v>
      </c>
      <c r="D1792" s="14">
        <v>0</v>
      </c>
      <c r="E1792" s="14">
        <v>0</v>
      </c>
      <c r="F1792" s="13">
        <v>0</v>
      </c>
      <c r="G1792" s="14">
        <v>0</v>
      </c>
      <c r="H1792" s="14">
        <v>0</v>
      </c>
      <c r="I1792" s="1">
        <v>0</v>
      </c>
      <c r="J1792" s="9">
        <v>0</v>
      </c>
    </row>
    <row r="1793" spans="1:10" s="23" customFormat="1" x14ac:dyDescent="0.45">
      <c r="A1793" s="47" t="s">
        <v>62</v>
      </c>
      <c r="B1793" s="64" t="s">
        <v>1595</v>
      </c>
      <c r="C1793" s="13">
        <v>0</v>
      </c>
      <c r="D1793" s="14">
        <v>0</v>
      </c>
      <c r="E1793" s="14">
        <v>0</v>
      </c>
      <c r="F1793" s="13">
        <v>0</v>
      </c>
      <c r="G1793" s="14">
        <v>0</v>
      </c>
      <c r="H1793" s="14">
        <v>0</v>
      </c>
      <c r="I1793" s="1">
        <v>0</v>
      </c>
      <c r="J1793" s="9">
        <v>0</v>
      </c>
    </row>
    <row r="1794" spans="1:10" s="23" customFormat="1" x14ac:dyDescent="0.45">
      <c r="A1794" s="47" t="s">
        <v>1098</v>
      </c>
      <c r="B1794" s="64" t="s">
        <v>1595</v>
      </c>
      <c r="C1794" s="13">
        <v>0</v>
      </c>
      <c r="D1794" s="14">
        <v>0</v>
      </c>
      <c r="E1794" s="14">
        <v>0</v>
      </c>
      <c r="F1794" s="13">
        <v>0</v>
      </c>
      <c r="G1794" s="14">
        <v>0</v>
      </c>
      <c r="H1794" s="14">
        <v>0</v>
      </c>
      <c r="I1794" s="1">
        <v>0</v>
      </c>
      <c r="J1794" s="9">
        <v>0</v>
      </c>
    </row>
    <row r="1795" spans="1:10" s="23" customFormat="1" x14ac:dyDescent="0.45">
      <c r="A1795" s="47" t="s">
        <v>437</v>
      </c>
      <c r="B1795" s="64" t="s">
        <v>1595</v>
      </c>
      <c r="C1795" s="13">
        <v>0</v>
      </c>
      <c r="D1795" s="14">
        <v>0</v>
      </c>
      <c r="E1795" s="14">
        <v>0</v>
      </c>
      <c r="F1795" s="13">
        <v>0</v>
      </c>
      <c r="G1795" s="14">
        <v>0</v>
      </c>
      <c r="H1795" s="14">
        <v>0</v>
      </c>
      <c r="I1795" s="1">
        <v>0</v>
      </c>
      <c r="J1795" s="9">
        <v>0</v>
      </c>
    </row>
    <row r="1796" spans="1:10" s="23" customFormat="1" x14ac:dyDescent="0.45">
      <c r="A1796" s="47" t="s">
        <v>1378</v>
      </c>
      <c r="B1796" s="64" t="s">
        <v>1595</v>
      </c>
      <c r="C1796" s="13">
        <v>0</v>
      </c>
      <c r="D1796" s="14">
        <v>0</v>
      </c>
      <c r="E1796" s="14">
        <v>0</v>
      </c>
      <c r="F1796" s="13">
        <v>0</v>
      </c>
      <c r="G1796" s="14">
        <v>0</v>
      </c>
      <c r="H1796" s="14">
        <v>0</v>
      </c>
      <c r="I1796" s="1">
        <v>0</v>
      </c>
      <c r="J1796" s="9">
        <v>0</v>
      </c>
    </row>
    <row r="1797" spans="1:10" s="23" customFormat="1" x14ac:dyDescent="0.45">
      <c r="A1797" s="47" t="s">
        <v>788</v>
      </c>
      <c r="B1797" s="64" t="s">
        <v>1595</v>
      </c>
      <c r="C1797" s="13">
        <v>75</v>
      </c>
      <c r="D1797" s="14">
        <v>1</v>
      </c>
      <c r="E1797" s="14">
        <v>68.180000000000007</v>
      </c>
      <c r="F1797" s="13">
        <v>76</v>
      </c>
      <c r="G1797" s="14">
        <v>1</v>
      </c>
      <c r="H1797" s="14">
        <v>69.09</v>
      </c>
      <c r="I1797" s="1">
        <v>1</v>
      </c>
      <c r="J1797" s="9">
        <v>0.91</v>
      </c>
    </row>
    <row r="1798" spans="1:10" s="23" customFormat="1" x14ac:dyDescent="0.45">
      <c r="A1798" s="47" t="s">
        <v>2219</v>
      </c>
      <c r="B1798" s="64" t="s">
        <v>1595</v>
      </c>
      <c r="C1798" s="13">
        <v>650</v>
      </c>
      <c r="D1798" s="14">
        <v>1</v>
      </c>
      <c r="E1798" s="14">
        <v>590.91</v>
      </c>
      <c r="F1798" s="13">
        <v>650</v>
      </c>
      <c r="G1798" s="14">
        <v>1</v>
      </c>
      <c r="H1798" s="14">
        <v>590.91</v>
      </c>
      <c r="I1798" s="1">
        <v>0</v>
      </c>
      <c r="J1798" s="9">
        <v>0</v>
      </c>
    </row>
    <row r="1799" spans="1:10" s="23" customFormat="1" x14ac:dyDescent="0.45">
      <c r="A1799" s="69" t="s">
        <v>506</v>
      </c>
      <c r="B1799" s="65"/>
      <c r="C1799" s="49">
        <f>SUM($C$1756:$C$1798)</f>
        <v>304168.2</v>
      </c>
      <c r="D1799" s="50">
        <f>SUM($D$1756:$D$1798)</f>
        <v>37</v>
      </c>
      <c r="E1799" s="50">
        <f>SUM($E$1756:$E$1798)</f>
        <v>276516.57000000012</v>
      </c>
      <c r="F1799" s="49">
        <f>SUM($F$1756:$F$1798)</f>
        <v>312444.55000000005</v>
      </c>
      <c r="G1799" s="50">
        <f>SUM($G$1756:$G$1798)</f>
        <v>37</v>
      </c>
      <c r="H1799" s="50">
        <f>SUM($H$1756:$H$1798)</f>
        <v>284040.47000000009</v>
      </c>
      <c r="I1799" s="51">
        <f>SUM($I$1756:$I$1798)</f>
        <v>8276.3500000000022</v>
      </c>
      <c r="J1799" s="52">
        <f>SUM($J$1756:$J$1798)</f>
        <v>7523.9000000000005</v>
      </c>
    </row>
    <row r="1800" spans="1:10" s="23" customFormat="1" x14ac:dyDescent="0.45">
      <c r="A1800" s="16"/>
      <c r="B1800" s="67"/>
      <c r="C1800" s="13"/>
      <c r="D1800" s="7"/>
      <c r="E1800" s="7"/>
      <c r="F1800" s="13"/>
      <c r="G1800" s="7"/>
      <c r="H1800" s="7"/>
      <c r="I1800" s="1"/>
      <c r="J1800" s="9"/>
    </row>
    <row r="1801" spans="1:10" s="23" customFormat="1" x14ac:dyDescent="0.45">
      <c r="A1801" s="45" t="s">
        <v>1503</v>
      </c>
      <c r="B1801" s="63"/>
      <c r="C1801" s="4"/>
      <c r="D1801" s="2"/>
      <c r="E1801" s="2"/>
      <c r="F1801" s="4"/>
      <c r="G1801" s="2"/>
      <c r="H1801" s="2"/>
      <c r="I1801" s="6"/>
      <c r="J1801" s="3"/>
    </row>
    <row r="1802" spans="1:10" s="23" customFormat="1" x14ac:dyDescent="0.45">
      <c r="A1802" s="47" t="s">
        <v>705</v>
      </c>
      <c r="B1802" s="64" t="s">
        <v>1595</v>
      </c>
      <c r="C1802" s="13">
        <v>90480</v>
      </c>
      <c r="D1802" s="14">
        <v>1</v>
      </c>
      <c r="E1802" s="14">
        <v>82254.55</v>
      </c>
      <c r="F1802" s="13">
        <v>92668</v>
      </c>
      <c r="G1802" s="14">
        <v>1</v>
      </c>
      <c r="H1802" s="14">
        <v>84243.64</v>
      </c>
      <c r="I1802" s="1">
        <v>2188</v>
      </c>
      <c r="J1802" s="9">
        <v>1989.09</v>
      </c>
    </row>
    <row r="1803" spans="1:10" s="23" customFormat="1" x14ac:dyDescent="0.45">
      <c r="A1803" s="47" t="s">
        <v>285</v>
      </c>
      <c r="B1803" s="64" t="s">
        <v>1595</v>
      </c>
      <c r="C1803" s="13">
        <v>10</v>
      </c>
      <c r="D1803" s="14">
        <v>1</v>
      </c>
      <c r="E1803" s="14">
        <v>9.09</v>
      </c>
      <c r="F1803" s="13">
        <v>10.199999999999999</v>
      </c>
      <c r="G1803" s="14">
        <v>1</v>
      </c>
      <c r="H1803" s="14">
        <v>9.27</v>
      </c>
      <c r="I1803" s="1">
        <v>0.2</v>
      </c>
      <c r="J1803" s="9">
        <v>0.18</v>
      </c>
    </row>
    <row r="1804" spans="1:10" s="23" customFormat="1" x14ac:dyDescent="0.45">
      <c r="A1804" s="47" t="s">
        <v>1152</v>
      </c>
      <c r="B1804" s="64" t="s">
        <v>1595</v>
      </c>
      <c r="C1804" s="13">
        <v>9.1999999999999993</v>
      </c>
      <c r="D1804" s="14">
        <v>1</v>
      </c>
      <c r="E1804" s="14">
        <v>8.36</v>
      </c>
      <c r="F1804" s="13">
        <v>9.5</v>
      </c>
      <c r="G1804" s="14">
        <v>1</v>
      </c>
      <c r="H1804" s="14">
        <v>8.64</v>
      </c>
      <c r="I1804" s="1">
        <v>0.3</v>
      </c>
      <c r="J1804" s="9">
        <v>0.28000000000000003</v>
      </c>
    </row>
    <row r="1805" spans="1:10" s="23" customFormat="1" x14ac:dyDescent="0.45">
      <c r="A1805" s="47" t="s">
        <v>2002</v>
      </c>
      <c r="B1805" s="64" t="s">
        <v>1595</v>
      </c>
      <c r="C1805" s="13">
        <v>53039</v>
      </c>
      <c r="D1805" s="14">
        <v>1</v>
      </c>
      <c r="E1805" s="14">
        <v>48217.27</v>
      </c>
      <c r="F1805" s="13">
        <v>54100</v>
      </c>
      <c r="G1805" s="14">
        <v>1</v>
      </c>
      <c r="H1805" s="14">
        <v>49181.82</v>
      </c>
      <c r="I1805" s="1">
        <v>1061</v>
      </c>
      <c r="J1805" s="9">
        <v>964.55</v>
      </c>
    </row>
    <row r="1806" spans="1:10" s="23" customFormat="1" x14ac:dyDescent="0.45">
      <c r="A1806" s="47" t="s">
        <v>1769</v>
      </c>
      <c r="B1806" s="64" t="s">
        <v>1595</v>
      </c>
      <c r="C1806" s="13">
        <v>148989</v>
      </c>
      <c r="D1806" s="14">
        <v>1</v>
      </c>
      <c r="E1806" s="14">
        <v>135444.54999999999</v>
      </c>
      <c r="F1806" s="13">
        <v>151968</v>
      </c>
      <c r="G1806" s="14">
        <v>1</v>
      </c>
      <c r="H1806" s="14">
        <v>138152.73000000001</v>
      </c>
      <c r="I1806" s="1">
        <v>2979</v>
      </c>
      <c r="J1806" s="9">
        <v>2708.18</v>
      </c>
    </row>
    <row r="1807" spans="1:10" s="23" customFormat="1" x14ac:dyDescent="0.45">
      <c r="A1807" s="47" t="s">
        <v>82</v>
      </c>
      <c r="B1807" s="64" t="s">
        <v>1595</v>
      </c>
      <c r="C1807" s="13">
        <v>16</v>
      </c>
      <c r="D1807" s="14">
        <v>1</v>
      </c>
      <c r="E1807" s="14">
        <v>14.55</v>
      </c>
      <c r="F1807" s="13">
        <v>16.5</v>
      </c>
      <c r="G1807" s="14">
        <v>1</v>
      </c>
      <c r="H1807" s="14">
        <v>15</v>
      </c>
      <c r="I1807" s="1">
        <v>0.5</v>
      </c>
      <c r="J1807" s="9">
        <v>0.45</v>
      </c>
    </row>
    <row r="1808" spans="1:10" s="23" customFormat="1" x14ac:dyDescent="0.45">
      <c r="A1808" s="47" t="s">
        <v>1922</v>
      </c>
      <c r="B1808" s="64" t="s">
        <v>1595</v>
      </c>
      <c r="C1808" s="13">
        <v>4</v>
      </c>
      <c r="D1808" s="14">
        <v>1</v>
      </c>
      <c r="E1808" s="14">
        <v>3.64</v>
      </c>
      <c r="F1808" s="13">
        <v>4</v>
      </c>
      <c r="G1808" s="14">
        <v>1</v>
      </c>
      <c r="H1808" s="14">
        <v>3.64</v>
      </c>
      <c r="I1808" s="1">
        <v>0</v>
      </c>
      <c r="J1808" s="9">
        <v>0</v>
      </c>
    </row>
    <row r="1809" spans="1:10" s="23" customFormat="1" x14ac:dyDescent="0.45">
      <c r="A1809" s="47" t="s">
        <v>272</v>
      </c>
      <c r="B1809" s="64" t="s">
        <v>1595</v>
      </c>
      <c r="C1809" s="13">
        <v>38.5</v>
      </c>
      <c r="D1809" s="14">
        <v>1</v>
      </c>
      <c r="E1809" s="14">
        <v>35</v>
      </c>
      <c r="F1809" s="13">
        <v>39.25</v>
      </c>
      <c r="G1809" s="14">
        <v>1</v>
      </c>
      <c r="H1809" s="14">
        <v>35.68</v>
      </c>
      <c r="I1809" s="1">
        <v>0.75</v>
      </c>
      <c r="J1809" s="9">
        <v>0.68</v>
      </c>
    </row>
    <row r="1810" spans="1:10" s="23" customFormat="1" x14ac:dyDescent="0.45">
      <c r="A1810" s="47" t="s">
        <v>1084</v>
      </c>
      <c r="B1810" s="64" t="s">
        <v>1595</v>
      </c>
      <c r="C1810" s="13">
        <v>38.5</v>
      </c>
      <c r="D1810" s="14">
        <v>1</v>
      </c>
      <c r="E1810" s="14">
        <v>35</v>
      </c>
      <c r="F1810" s="13">
        <v>39.25</v>
      </c>
      <c r="G1810" s="14">
        <v>1</v>
      </c>
      <c r="H1810" s="14">
        <v>35.68</v>
      </c>
      <c r="I1810" s="1">
        <v>0.75</v>
      </c>
      <c r="J1810" s="9">
        <v>0.68</v>
      </c>
    </row>
    <row r="1811" spans="1:10" s="23" customFormat="1" x14ac:dyDescent="0.45">
      <c r="A1811" s="47" t="s">
        <v>1458</v>
      </c>
      <c r="B1811" s="64" t="s">
        <v>1595</v>
      </c>
      <c r="C1811" s="13">
        <v>59</v>
      </c>
      <c r="D1811" s="14">
        <v>1</v>
      </c>
      <c r="E1811" s="14">
        <v>53.64</v>
      </c>
      <c r="F1811" s="13">
        <v>60.5</v>
      </c>
      <c r="G1811" s="14">
        <v>1</v>
      </c>
      <c r="H1811" s="14">
        <v>55</v>
      </c>
      <c r="I1811" s="1">
        <v>1.5</v>
      </c>
      <c r="J1811" s="9">
        <v>1.36</v>
      </c>
    </row>
    <row r="1812" spans="1:10" s="23" customFormat="1" x14ac:dyDescent="0.45">
      <c r="A1812" s="47" t="s">
        <v>1442</v>
      </c>
      <c r="B1812" s="64" t="s">
        <v>1595</v>
      </c>
      <c r="C1812" s="13">
        <v>31.5</v>
      </c>
      <c r="D1812" s="14">
        <v>1</v>
      </c>
      <c r="E1812" s="14">
        <v>28.64</v>
      </c>
      <c r="F1812" s="13">
        <v>32</v>
      </c>
      <c r="G1812" s="14">
        <v>1</v>
      </c>
      <c r="H1812" s="14">
        <v>29.09</v>
      </c>
      <c r="I1812" s="1">
        <v>0.5</v>
      </c>
      <c r="J1812" s="9">
        <v>0.45</v>
      </c>
    </row>
    <row r="1813" spans="1:10" s="23" customFormat="1" x14ac:dyDescent="0.45">
      <c r="A1813" s="47" t="s">
        <v>306</v>
      </c>
      <c r="B1813" s="64" t="s">
        <v>1595</v>
      </c>
      <c r="C1813" s="13">
        <v>23</v>
      </c>
      <c r="D1813" s="14">
        <v>1</v>
      </c>
      <c r="E1813" s="14">
        <v>20.91</v>
      </c>
      <c r="F1813" s="13">
        <v>23.5</v>
      </c>
      <c r="G1813" s="14">
        <v>1</v>
      </c>
      <c r="H1813" s="14">
        <v>21.36</v>
      </c>
      <c r="I1813" s="1">
        <v>0.5</v>
      </c>
      <c r="J1813" s="9">
        <v>0.45</v>
      </c>
    </row>
    <row r="1814" spans="1:10" s="23" customFormat="1" x14ac:dyDescent="0.45">
      <c r="A1814" s="47" t="s">
        <v>596</v>
      </c>
      <c r="B1814" s="64" t="s">
        <v>1595</v>
      </c>
      <c r="C1814" s="13">
        <v>24</v>
      </c>
      <c r="D1814" s="14">
        <v>1</v>
      </c>
      <c r="E1814" s="14">
        <v>21.82</v>
      </c>
      <c r="F1814" s="13">
        <v>24.5</v>
      </c>
      <c r="G1814" s="14">
        <v>1</v>
      </c>
      <c r="H1814" s="14">
        <v>22.27</v>
      </c>
      <c r="I1814" s="1">
        <v>0.5</v>
      </c>
      <c r="J1814" s="9">
        <v>0.45</v>
      </c>
    </row>
    <row r="1815" spans="1:10" s="23" customFormat="1" x14ac:dyDescent="0.45">
      <c r="A1815" s="47" t="s">
        <v>1801</v>
      </c>
      <c r="B1815" s="64" t="s">
        <v>1595</v>
      </c>
      <c r="C1815" s="13">
        <v>31</v>
      </c>
      <c r="D1815" s="14">
        <v>1</v>
      </c>
      <c r="E1815" s="14">
        <v>28.18</v>
      </c>
      <c r="F1815" s="13">
        <v>32</v>
      </c>
      <c r="G1815" s="14">
        <v>1</v>
      </c>
      <c r="H1815" s="14">
        <v>29.09</v>
      </c>
      <c r="I1815" s="1">
        <v>1</v>
      </c>
      <c r="J1815" s="9">
        <v>0.91</v>
      </c>
    </row>
    <row r="1816" spans="1:10" s="23" customFormat="1" x14ac:dyDescent="0.45">
      <c r="A1816" s="47" t="s">
        <v>211</v>
      </c>
      <c r="B1816" s="64" t="s">
        <v>1595</v>
      </c>
      <c r="C1816" s="13">
        <v>5</v>
      </c>
      <c r="D1816" s="14">
        <v>1</v>
      </c>
      <c r="E1816" s="14">
        <v>4.55</v>
      </c>
      <c r="F1816" s="13">
        <v>5</v>
      </c>
      <c r="G1816" s="14">
        <v>1</v>
      </c>
      <c r="H1816" s="14">
        <v>4.55</v>
      </c>
      <c r="I1816" s="1">
        <v>0</v>
      </c>
      <c r="J1816" s="9">
        <v>0</v>
      </c>
    </row>
    <row r="1817" spans="1:10" s="23" customFormat="1" x14ac:dyDescent="0.45">
      <c r="A1817" s="47" t="s">
        <v>1644</v>
      </c>
      <c r="B1817" s="64" t="s">
        <v>1595</v>
      </c>
      <c r="C1817" s="13">
        <v>5</v>
      </c>
      <c r="D1817" s="14">
        <v>1</v>
      </c>
      <c r="E1817" s="14">
        <v>4.55</v>
      </c>
      <c r="F1817" s="13">
        <v>5</v>
      </c>
      <c r="G1817" s="14">
        <v>1</v>
      </c>
      <c r="H1817" s="14">
        <v>4.55</v>
      </c>
      <c r="I1817" s="1">
        <v>0</v>
      </c>
      <c r="J1817" s="9">
        <v>0</v>
      </c>
    </row>
    <row r="1818" spans="1:10" s="23" customFormat="1" x14ac:dyDescent="0.45">
      <c r="A1818" s="47" t="s">
        <v>24</v>
      </c>
      <c r="B1818" s="64" t="s">
        <v>1595</v>
      </c>
      <c r="C1818" s="13">
        <v>15</v>
      </c>
      <c r="D1818" s="14">
        <v>1</v>
      </c>
      <c r="E1818" s="14">
        <v>13.64</v>
      </c>
      <c r="F1818" s="13">
        <v>15.5</v>
      </c>
      <c r="G1818" s="14">
        <v>1</v>
      </c>
      <c r="H1818" s="14">
        <v>14.09</v>
      </c>
      <c r="I1818" s="1">
        <v>0.5</v>
      </c>
      <c r="J1818" s="9">
        <v>0.45</v>
      </c>
    </row>
    <row r="1819" spans="1:10" s="23" customFormat="1" x14ac:dyDescent="0.45">
      <c r="A1819" s="47" t="s">
        <v>1002</v>
      </c>
      <c r="B1819" s="64" t="s">
        <v>1595</v>
      </c>
      <c r="C1819" s="13">
        <v>10.5</v>
      </c>
      <c r="D1819" s="14">
        <v>1</v>
      </c>
      <c r="E1819" s="14">
        <v>9.5500000000000007</v>
      </c>
      <c r="F1819" s="13">
        <v>10.8</v>
      </c>
      <c r="G1819" s="14">
        <v>1</v>
      </c>
      <c r="H1819" s="14">
        <v>9.82</v>
      </c>
      <c r="I1819" s="1">
        <v>0.3</v>
      </c>
      <c r="J1819" s="9">
        <v>0.27</v>
      </c>
    </row>
    <row r="1820" spans="1:10" s="23" customFormat="1" x14ac:dyDescent="0.45">
      <c r="A1820" s="47" t="s">
        <v>996</v>
      </c>
      <c r="B1820" s="64" t="s">
        <v>1595</v>
      </c>
      <c r="C1820" s="13">
        <v>10.5</v>
      </c>
      <c r="D1820" s="14">
        <v>1</v>
      </c>
      <c r="E1820" s="14">
        <v>9.5500000000000007</v>
      </c>
      <c r="F1820" s="13">
        <v>10.8</v>
      </c>
      <c r="G1820" s="14">
        <v>1</v>
      </c>
      <c r="H1820" s="14">
        <v>9.82</v>
      </c>
      <c r="I1820" s="1">
        <v>0.3</v>
      </c>
      <c r="J1820" s="9">
        <v>0.27</v>
      </c>
    </row>
    <row r="1821" spans="1:10" s="23" customFormat="1" x14ac:dyDescent="0.45">
      <c r="A1821" s="47" t="s">
        <v>2159</v>
      </c>
      <c r="B1821" s="64" t="s">
        <v>1595</v>
      </c>
      <c r="C1821" s="13">
        <v>19.5</v>
      </c>
      <c r="D1821" s="14">
        <v>1</v>
      </c>
      <c r="E1821" s="14">
        <v>17.73</v>
      </c>
      <c r="F1821" s="13">
        <v>20</v>
      </c>
      <c r="G1821" s="14">
        <v>1</v>
      </c>
      <c r="H1821" s="14">
        <v>18.18</v>
      </c>
      <c r="I1821" s="1">
        <v>0.5</v>
      </c>
      <c r="J1821" s="9">
        <v>0.45</v>
      </c>
    </row>
    <row r="1822" spans="1:10" s="23" customFormat="1" x14ac:dyDescent="0.45">
      <c r="A1822" s="47" t="s">
        <v>499</v>
      </c>
      <c r="B1822" s="64" t="s">
        <v>1595</v>
      </c>
      <c r="C1822" s="13">
        <v>21.5</v>
      </c>
      <c r="D1822" s="14">
        <v>1</v>
      </c>
      <c r="E1822" s="14">
        <v>19.55</v>
      </c>
      <c r="F1822" s="13">
        <v>22</v>
      </c>
      <c r="G1822" s="14">
        <v>1</v>
      </c>
      <c r="H1822" s="14">
        <v>20</v>
      </c>
      <c r="I1822" s="1">
        <v>0.5</v>
      </c>
      <c r="J1822" s="9">
        <v>0.45</v>
      </c>
    </row>
    <row r="1823" spans="1:10" s="23" customFormat="1" x14ac:dyDescent="0.45">
      <c r="A1823" s="69" t="s">
        <v>1309</v>
      </c>
      <c r="B1823" s="77"/>
      <c r="C1823" s="78">
        <f>SUM($C$1802:$C$1822)</f>
        <v>292879.7</v>
      </c>
      <c r="D1823" s="79">
        <f>SUM($D$1802:$D$1822)</f>
        <v>21</v>
      </c>
      <c r="E1823" s="79">
        <f>SUM($E$1802:$E$1822)</f>
        <v>266254.31999999989</v>
      </c>
      <c r="F1823" s="78">
        <f>SUM($F$1802:$F$1822)</f>
        <v>299116.3</v>
      </c>
      <c r="G1823" s="79">
        <f>SUM($G$1802:$G$1822)</f>
        <v>21</v>
      </c>
      <c r="H1823" s="79">
        <f>SUM($H$1802:$H$1822)</f>
        <v>271923.92000000004</v>
      </c>
      <c r="I1823" s="80">
        <f>SUM($I$1802:$I$1822)</f>
        <v>6236.6</v>
      </c>
      <c r="J1823" s="81">
        <f>SUM($J$1802:$J$1822)</f>
        <v>5669.5999999999995</v>
      </c>
    </row>
    <row r="1824" spans="1:10" s="23" customFormat="1" ht="14.65" thickBot="1" x14ac:dyDescent="0.5">
      <c r="A1824" s="53" t="s">
        <v>389</v>
      </c>
      <c r="B1824" s="66"/>
      <c r="C1824" s="55">
        <f>$C$1799+$C$1823</f>
        <v>597047.9</v>
      </c>
      <c r="D1824" s="56">
        <f>$D$1799+$D$1823</f>
        <v>58</v>
      </c>
      <c r="E1824" s="56">
        <f>$E$1799+$E$1823</f>
        <v>542770.89</v>
      </c>
      <c r="F1824" s="55">
        <f>$F$1799+$F$1823</f>
        <v>611560.85000000009</v>
      </c>
      <c r="G1824" s="56">
        <f>$G$1799+$G$1823</f>
        <v>58</v>
      </c>
      <c r="H1824" s="56">
        <f>$H$1799+$H$1823</f>
        <v>555964.39000000013</v>
      </c>
      <c r="I1824" s="57">
        <f>$I$1799+$I$1823</f>
        <v>14512.950000000003</v>
      </c>
      <c r="J1824" s="58">
        <f>$J$1799+$J$1823</f>
        <v>13193.5</v>
      </c>
    </row>
    <row r="1825" spans="1:10" s="23" customFormat="1" ht="14.65" thickTop="1" x14ac:dyDescent="0.45">
      <c r="A1825" s="35" t="s">
        <v>2019</v>
      </c>
      <c r="B1825" s="61"/>
      <c r="C1825" s="36">
        <f>$C$319+$C$325+$C$363+$C$372+$C$402+$C$420+$C$435+$C$441+$C$447+$C$616+$C$647+$C$672+$C$686+$C$694+$C$701+$C$720+$C$816+$C$956+$C$964+$C$1111+$C$1251+$C$1393+$C$1532+$C$1605+$C$1752+$C$1824</f>
        <v>30666181.570000004</v>
      </c>
      <c r="D1825" s="72">
        <f>$D$319+$D$325+$D$363+$D$372+$D$402+$D$420+$D$435+$D$441+$D$447+$D$616+$D$647+$D$672+$D$686+$D$694+$D$701+$D$720+$D$816+$D$956+$D$964+$D$1111+$D$1251+$D$1393+$D$1532+$D$1605+$D$1752+$D$1824</f>
        <v>105184.44</v>
      </c>
      <c r="E1825" s="72">
        <f>$E$319+$E$325+$E$363+$E$372+$E$402+$E$420+$E$435+$E$441+$E$447+$E$616+$E$647+$E$672+$E$686+$E$694+$E$701+$E$720+$E$816+$E$956+$E$964+$E$1111+$E$1251+$E$1393+$E$1532+$E$1605+$E$1752+$E$1824</f>
        <v>29901152.500000004</v>
      </c>
      <c r="F1825" s="36">
        <f>$F$319+$F$325+$F$363+$F$372+$F$402+$F$420+$F$435+$F$441+$F$447+$F$616+$F$647+$F$672+$F$686+$F$694+$F$701+$F$720+$F$816+$F$956+$F$964+$F$1111+$F$1251+$F$1393+$F$1532+$F$1605+$F$1752+$F$1824</f>
        <v>26802513.100000001</v>
      </c>
      <c r="G1825" s="72">
        <f>$G$319+$G$325+$G$363+$G$372+$G$402+$G$420+$G$435+$G$441+$G$447+$G$616+$G$647+$G$672+$G$686+$G$694+$G$701+$G$720+$G$816+$G$956+$G$964+$G$1111+$G$1251+$G$1393+$G$1532+$G$1605+$G$1752+$G$1824</f>
        <v>903175</v>
      </c>
      <c r="H1825" s="72">
        <f>$H$319+$H$325+$H$363+$H$372+$H$402+$H$420+$H$435+$H$441+$H$447+$H$616+$H$647+$H$672+$H$686+$H$694+$H$701+$H$720+$H$816+$H$956+$H$964+$H$1111+$H$1251+$H$1393+$H$1532+$H$1605+$H$1752+$H$1824</f>
        <v>26666370.560000002</v>
      </c>
      <c r="I1825" s="38">
        <f>$I$319+$I$325+$I$363+$I$372+$I$402+$I$420+$I$435+$I$441+$I$447+$I$616+$I$647+$I$672+$I$686+$I$694+$I$701+$I$720+$I$816+$I$956+$I$964+$I$1111+$I$1251+$I$1393+$I$1532+$I$1605+$I$1752+$I$1824</f>
        <v>-3863668.9699999997</v>
      </c>
      <c r="J1825" s="39">
        <f>$J$319+$J$325+$J$363+$J$372+$J$402+$J$420+$J$435+$J$441+$J$447+$J$616+$J$647+$J$672+$J$686+$J$694+$J$701+$J$720+$J$816+$J$956+$J$964+$J$1111+$J$1251+$J$1393+$J$1532+$J$1605+$J$1752+$J$1824</f>
        <v>-3234781.9399999995</v>
      </c>
    </row>
    <row r="1826" spans="1:10" s="23" customFormat="1" x14ac:dyDescent="0.45">
      <c r="A1826" s="16"/>
      <c r="B1826" s="67"/>
      <c r="C1826" s="13"/>
      <c r="D1826" s="7"/>
      <c r="E1826" s="7"/>
      <c r="F1826" s="13"/>
      <c r="G1826" s="7"/>
      <c r="H1826" s="7"/>
      <c r="I1826" s="1"/>
      <c r="J1826" s="9"/>
    </row>
    <row r="1827" spans="1:10" s="23" customFormat="1" x14ac:dyDescent="0.45">
      <c r="A1827" s="35" t="s">
        <v>549</v>
      </c>
      <c r="B1827" s="61"/>
      <c r="C1827" s="36"/>
      <c r="D1827" s="37"/>
      <c r="E1827" s="37"/>
      <c r="F1827" s="36"/>
      <c r="G1827" s="37"/>
      <c r="H1827" s="37"/>
      <c r="I1827" s="38"/>
      <c r="J1827" s="39"/>
    </row>
    <row r="1828" spans="1:10" s="23" customFormat="1" x14ac:dyDescent="0.45">
      <c r="A1828" s="40" t="s">
        <v>1505</v>
      </c>
      <c r="B1828" s="62"/>
      <c r="C1828" s="41"/>
      <c r="D1828" s="42"/>
      <c r="E1828" s="42"/>
      <c r="F1828" s="41"/>
      <c r="G1828" s="42"/>
      <c r="H1828" s="42"/>
      <c r="I1828" s="43"/>
      <c r="J1828" s="44"/>
    </row>
    <row r="1829" spans="1:10" s="23" customFormat="1" x14ac:dyDescent="0.45">
      <c r="A1829" s="45" t="s">
        <v>1484</v>
      </c>
      <c r="B1829" s="63"/>
      <c r="C1829" s="4"/>
      <c r="D1829" s="2"/>
      <c r="E1829" s="2"/>
      <c r="F1829" s="4"/>
      <c r="G1829" s="2"/>
      <c r="H1829" s="2"/>
      <c r="I1829" s="6"/>
      <c r="J1829" s="3"/>
    </row>
    <row r="1830" spans="1:10" s="23" customFormat="1" x14ac:dyDescent="0.45">
      <c r="A1830" s="47" t="s">
        <v>1137</v>
      </c>
      <c r="B1830" s="64" t="s">
        <v>1842</v>
      </c>
      <c r="C1830" s="13">
        <v>2872</v>
      </c>
      <c r="D1830" s="14">
        <v>5</v>
      </c>
      <c r="E1830" s="14">
        <v>14360</v>
      </c>
      <c r="F1830" s="13">
        <v>2872</v>
      </c>
      <c r="G1830" s="14">
        <v>5</v>
      </c>
      <c r="H1830" s="14">
        <v>14360</v>
      </c>
      <c r="I1830" s="1">
        <v>0</v>
      </c>
      <c r="J1830" s="9">
        <v>0</v>
      </c>
    </row>
    <row r="1831" spans="1:10" s="23" customFormat="1" x14ac:dyDescent="0.45">
      <c r="A1831" s="47" t="s">
        <v>1245</v>
      </c>
      <c r="B1831" s="64" t="s">
        <v>1842</v>
      </c>
      <c r="C1831" s="13">
        <v>14233</v>
      </c>
      <c r="D1831" s="14">
        <v>2</v>
      </c>
      <c r="E1831" s="14">
        <v>28466</v>
      </c>
      <c r="F1831" s="13">
        <v>14233</v>
      </c>
      <c r="G1831" s="14">
        <v>2</v>
      </c>
      <c r="H1831" s="14">
        <v>28466</v>
      </c>
      <c r="I1831" s="1">
        <v>0</v>
      </c>
      <c r="J1831" s="9">
        <v>0</v>
      </c>
    </row>
    <row r="1832" spans="1:10" s="23" customFormat="1" x14ac:dyDescent="0.45">
      <c r="A1832" s="47" t="s">
        <v>1877</v>
      </c>
      <c r="B1832" s="64" t="s">
        <v>1842</v>
      </c>
      <c r="C1832" s="13">
        <v>453</v>
      </c>
      <c r="D1832" s="14">
        <v>5</v>
      </c>
      <c r="E1832" s="14">
        <v>2265</v>
      </c>
      <c r="F1832" s="13">
        <v>453</v>
      </c>
      <c r="G1832" s="14">
        <v>5</v>
      </c>
      <c r="H1832" s="14">
        <v>2265</v>
      </c>
      <c r="I1832" s="1">
        <v>0</v>
      </c>
      <c r="J1832" s="9">
        <v>0</v>
      </c>
    </row>
    <row r="1833" spans="1:10" s="23" customFormat="1" x14ac:dyDescent="0.45">
      <c r="A1833" s="69" t="s">
        <v>887</v>
      </c>
      <c r="B1833" s="65"/>
      <c r="C1833" s="49">
        <f>SUM($C$1830:$C$1832)</f>
        <v>17558</v>
      </c>
      <c r="D1833" s="50">
        <f>SUM($D$1830:$D$1832)</f>
        <v>12</v>
      </c>
      <c r="E1833" s="50">
        <f>SUM($E$1830:$E$1832)</f>
        <v>45091</v>
      </c>
      <c r="F1833" s="49">
        <f>SUM($F$1830:$F$1832)</f>
        <v>17558</v>
      </c>
      <c r="G1833" s="50">
        <f>SUM($G$1830:$G$1832)</f>
        <v>12</v>
      </c>
      <c r="H1833" s="50">
        <f>SUM($H$1830:$H$1832)</f>
        <v>45091</v>
      </c>
      <c r="I1833" s="51">
        <f>SUM($I$1830:$I$1832)</f>
        <v>0</v>
      </c>
      <c r="J1833" s="52">
        <f>SUM($J$1830:$J$1832)</f>
        <v>0</v>
      </c>
    </row>
    <row r="1834" spans="1:10" s="23" customFormat="1" ht="14.65" thickBot="1" x14ac:dyDescent="0.5">
      <c r="A1834" s="53" t="s">
        <v>1342</v>
      </c>
      <c r="B1834" s="66"/>
      <c r="C1834" s="55">
        <f>$C$1833</f>
        <v>17558</v>
      </c>
      <c r="D1834" s="56">
        <f>$D$1833</f>
        <v>12</v>
      </c>
      <c r="E1834" s="56">
        <f>$E$1833</f>
        <v>45091</v>
      </c>
      <c r="F1834" s="55">
        <f>$F$1833</f>
        <v>17558</v>
      </c>
      <c r="G1834" s="56">
        <f>$G$1833</f>
        <v>12</v>
      </c>
      <c r="H1834" s="56">
        <f>$H$1833</f>
        <v>45091</v>
      </c>
      <c r="I1834" s="57">
        <f>$I$1833</f>
        <v>0</v>
      </c>
      <c r="J1834" s="58">
        <f>$J$1833</f>
        <v>0</v>
      </c>
    </row>
    <row r="1835" spans="1:10" s="23" customFormat="1" ht="14.65" thickTop="1" x14ac:dyDescent="0.45">
      <c r="A1835" s="16"/>
      <c r="B1835" s="67"/>
      <c r="C1835" s="13"/>
      <c r="D1835" s="7"/>
      <c r="E1835" s="7"/>
      <c r="F1835" s="13"/>
      <c r="G1835" s="7"/>
      <c r="H1835" s="7"/>
      <c r="I1835" s="1"/>
      <c r="J1835" s="9"/>
    </row>
    <row r="1836" spans="1:10" s="23" customFormat="1" x14ac:dyDescent="0.45">
      <c r="A1836" s="40" t="s">
        <v>662</v>
      </c>
      <c r="B1836" s="62"/>
      <c r="C1836" s="41"/>
      <c r="D1836" s="42"/>
      <c r="E1836" s="42"/>
      <c r="F1836" s="41"/>
      <c r="G1836" s="42"/>
      <c r="H1836" s="42"/>
      <c r="I1836" s="43"/>
      <c r="J1836" s="44"/>
    </row>
    <row r="1837" spans="1:10" s="23" customFormat="1" x14ac:dyDescent="0.45">
      <c r="A1837" s="45" t="s">
        <v>1302</v>
      </c>
      <c r="B1837" s="63"/>
      <c r="C1837" s="4"/>
      <c r="D1837" s="2"/>
      <c r="E1837" s="2"/>
      <c r="F1837" s="4"/>
      <c r="G1837" s="2"/>
      <c r="H1837" s="2"/>
      <c r="I1837" s="6"/>
      <c r="J1837" s="3"/>
    </row>
    <row r="1838" spans="1:10" s="23" customFormat="1" x14ac:dyDescent="0.45">
      <c r="A1838" s="47" t="s">
        <v>720</v>
      </c>
      <c r="B1838" s="64" t="s">
        <v>1842</v>
      </c>
      <c r="C1838" s="13">
        <v>130000</v>
      </c>
      <c r="D1838" s="14">
        <v>1</v>
      </c>
      <c r="E1838" s="14">
        <v>130000</v>
      </c>
      <c r="F1838" s="13">
        <v>130000</v>
      </c>
      <c r="G1838" s="14">
        <v>1</v>
      </c>
      <c r="H1838" s="14">
        <v>130000</v>
      </c>
      <c r="I1838" s="1">
        <v>0</v>
      </c>
      <c r="J1838" s="9">
        <v>0</v>
      </c>
    </row>
    <row r="1839" spans="1:10" s="23" customFormat="1" x14ac:dyDescent="0.45">
      <c r="A1839" s="47" t="s">
        <v>520</v>
      </c>
      <c r="B1839" s="64" t="s">
        <v>1842</v>
      </c>
      <c r="C1839" s="13">
        <v>164.5</v>
      </c>
      <c r="D1839" s="14">
        <v>0</v>
      </c>
      <c r="E1839" s="14">
        <v>0</v>
      </c>
      <c r="F1839" s="13">
        <v>0</v>
      </c>
      <c r="G1839" s="14">
        <v>0</v>
      </c>
      <c r="H1839" s="14">
        <v>0</v>
      </c>
      <c r="I1839" s="1">
        <v>-164.5</v>
      </c>
      <c r="J1839" s="9">
        <v>0</v>
      </c>
    </row>
    <row r="1840" spans="1:10" s="23" customFormat="1" x14ac:dyDescent="0.45">
      <c r="A1840" s="47" t="s">
        <v>1909</v>
      </c>
      <c r="B1840" s="64" t="s">
        <v>1842</v>
      </c>
      <c r="C1840" s="13">
        <v>104.6</v>
      </c>
      <c r="D1840" s="14">
        <v>0</v>
      </c>
      <c r="E1840" s="14">
        <v>0</v>
      </c>
      <c r="F1840" s="13">
        <v>0</v>
      </c>
      <c r="G1840" s="14">
        <v>0</v>
      </c>
      <c r="H1840" s="14">
        <v>0</v>
      </c>
      <c r="I1840" s="1">
        <v>-104.6</v>
      </c>
      <c r="J1840" s="9">
        <v>0</v>
      </c>
    </row>
    <row r="1841" spans="1:10" s="23" customFormat="1" x14ac:dyDescent="0.45">
      <c r="A1841" s="47" t="s">
        <v>1256</v>
      </c>
      <c r="B1841" s="64" t="s">
        <v>1842</v>
      </c>
      <c r="C1841" s="13">
        <v>164.5</v>
      </c>
      <c r="D1841" s="14">
        <v>0</v>
      </c>
      <c r="E1841" s="14">
        <v>0</v>
      </c>
      <c r="F1841" s="13">
        <v>0</v>
      </c>
      <c r="G1841" s="14">
        <v>0</v>
      </c>
      <c r="H1841" s="14">
        <v>0</v>
      </c>
      <c r="I1841" s="1">
        <v>-164.5</v>
      </c>
      <c r="J1841" s="9">
        <v>0</v>
      </c>
    </row>
    <row r="1842" spans="1:10" s="23" customFormat="1" x14ac:dyDescent="0.45">
      <c r="A1842" s="47" t="s">
        <v>1311</v>
      </c>
      <c r="B1842" s="64" t="s">
        <v>1842</v>
      </c>
      <c r="C1842" s="13">
        <v>132.4</v>
      </c>
      <c r="D1842" s="14">
        <v>0</v>
      </c>
      <c r="E1842" s="14">
        <v>0</v>
      </c>
      <c r="F1842" s="13">
        <v>0</v>
      </c>
      <c r="G1842" s="14">
        <v>0</v>
      </c>
      <c r="H1842" s="14">
        <v>0</v>
      </c>
      <c r="I1842" s="1">
        <v>-132.4</v>
      </c>
      <c r="J1842" s="9">
        <v>0</v>
      </c>
    </row>
    <row r="1843" spans="1:10" s="23" customFormat="1" x14ac:dyDescent="0.45">
      <c r="A1843" s="69" t="s">
        <v>926</v>
      </c>
      <c r="B1843" s="65"/>
      <c r="C1843" s="49">
        <f>SUM($C$1838:$C$1842)</f>
        <v>130566</v>
      </c>
      <c r="D1843" s="50">
        <f>SUM($D$1838:$D$1842)</f>
        <v>1</v>
      </c>
      <c r="E1843" s="50">
        <f>SUM($E$1838:$E$1842)</f>
        <v>130000</v>
      </c>
      <c r="F1843" s="49">
        <f>SUM($F$1838:$F$1842)</f>
        <v>130000</v>
      </c>
      <c r="G1843" s="50">
        <f>SUM($G$1838:$G$1842)</f>
        <v>1</v>
      </c>
      <c r="H1843" s="50">
        <f>SUM($H$1838:$H$1842)</f>
        <v>130000</v>
      </c>
      <c r="I1843" s="51">
        <f>SUM($I$1838:$I$1842)</f>
        <v>-566</v>
      </c>
      <c r="J1843" s="52">
        <f>SUM($J$1838:$J$1842)</f>
        <v>0</v>
      </c>
    </row>
    <row r="1844" spans="1:10" s="23" customFormat="1" x14ac:dyDescent="0.45">
      <c r="A1844" s="16"/>
      <c r="B1844" s="67"/>
      <c r="C1844" s="13"/>
      <c r="D1844" s="7"/>
      <c r="E1844" s="7"/>
      <c r="F1844" s="13"/>
      <c r="G1844" s="7"/>
      <c r="H1844" s="7"/>
      <c r="I1844" s="1"/>
      <c r="J1844" s="9"/>
    </row>
    <row r="1845" spans="1:10" s="23" customFormat="1" x14ac:dyDescent="0.45">
      <c r="A1845" s="45" t="s">
        <v>935</v>
      </c>
      <c r="B1845" s="63"/>
      <c r="C1845" s="4"/>
      <c r="D1845" s="2"/>
      <c r="E1845" s="2"/>
      <c r="F1845" s="4"/>
      <c r="G1845" s="2"/>
      <c r="H1845" s="2"/>
      <c r="I1845" s="6"/>
      <c r="J1845" s="3"/>
    </row>
    <row r="1846" spans="1:10" s="23" customFormat="1" x14ac:dyDescent="0.45">
      <c r="A1846" s="47" t="s">
        <v>339</v>
      </c>
      <c r="B1846" s="64" t="s">
        <v>1842</v>
      </c>
      <c r="C1846" s="13">
        <v>10000</v>
      </c>
      <c r="D1846" s="14">
        <v>1</v>
      </c>
      <c r="E1846" s="14">
        <v>10000</v>
      </c>
      <c r="F1846" s="13">
        <v>10000</v>
      </c>
      <c r="G1846" s="14">
        <v>1</v>
      </c>
      <c r="H1846" s="14">
        <v>10000</v>
      </c>
      <c r="I1846" s="1">
        <v>0</v>
      </c>
      <c r="J1846" s="9">
        <v>0</v>
      </c>
    </row>
    <row r="1847" spans="1:10" s="23" customFormat="1" x14ac:dyDescent="0.45">
      <c r="A1847" s="47" t="s">
        <v>1850</v>
      </c>
      <c r="B1847" s="64" t="s">
        <v>1842</v>
      </c>
      <c r="C1847" s="13">
        <v>150000</v>
      </c>
      <c r="D1847" s="14">
        <v>1</v>
      </c>
      <c r="E1847" s="14">
        <v>150000</v>
      </c>
      <c r="F1847" s="13">
        <v>160000</v>
      </c>
      <c r="G1847" s="14">
        <v>1</v>
      </c>
      <c r="H1847" s="14">
        <v>160000</v>
      </c>
      <c r="I1847" s="1">
        <v>10000</v>
      </c>
      <c r="J1847" s="9">
        <v>10000</v>
      </c>
    </row>
    <row r="1848" spans="1:10" s="23" customFormat="1" x14ac:dyDescent="0.45">
      <c r="A1848" s="47" t="s">
        <v>477</v>
      </c>
      <c r="B1848" s="64" t="s">
        <v>1842</v>
      </c>
      <c r="C1848" s="13">
        <v>2200000</v>
      </c>
      <c r="D1848" s="14">
        <v>1</v>
      </c>
      <c r="E1848" s="14">
        <v>2200000</v>
      </c>
      <c r="F1848" s="13">
        <v>2200000</v>
      </c>
      <c r="G1848" s="14">
        <v>1</v>
      </c>
      <c r="H1848" s="14">
        <v>2200000</v>
      </c>
      <c r="I1848" s="1">
        <v>0</v>
      </c>
      <c r="J1848" s="9">
        <v>0</v>
      </c>
    </row>
    <row r="1849" spans="1:10" s="23" customFormat="1" x14ac:dyDescent="0.45">
      <c r="A1849" s="47" t="s">
        <v>351</v>
      </c>
      <c r="B1849" s="64" t="s">
        <v>1595</v>
      </c>
      <c r="C1849" s="13">
        <v>110000</v>
      </c>
      <c r="D1849" s="14">
        <v>1</v>
      </c>
      <c r="E1849" s="14">
        <v>100000</v>
      </c>
      <c r="F1849" s="13">
        <v>110000</v>
      </c>
      <c r="G1849" s="14">
        <v>1</v>
      </c>
      <c r="H1849" s="14">
        <v>100000</v>
      </c>
      <c r="I1849" s="1">
        <v>0</v>
      </c>
      <c r="J1849" s="9">
        <v>0</v>
      </c>
    </row>
    <row r="1850" spans="1:10" s="23" customFormat="1" x14ac:dyDescent="0.45">
      <c r="A1850" s="47" t="s">
        <v>1195</v>
      </c>
      <c r="B1850" s="64" t="s">
        <v>1842</v>
      </c>
      <c r="C1850" s="13">
        <v>1240.7</v>
      </c>
      <c r="D1850" s="14">
        <v>0</v>
      </c>
      <c r="E1850" s="14">
        <v>0</v>
      </c>
      <c r="F1850" s="13">
        <v>0</v>
      </c>
      <c r="G1850" s="14">
        <v>0</v>
      </c>
      <c r="H1850" s="14">
        <v>0</v>
      </c>
      <c r="I1850" s="1">
        <v>-1240.7</v>
      </c>
      <c r="J1850" s="9">
        <v>0</v>
      </c>
    </row>
    <row r="1851" spans="1:10" s="23" customFormat="1" x14ac:dyDescent="0.45">
      <c r="A1851" s="47" t="s">
        <v>441</v>
      </c>
      <c r="B1851" s="64" t="s">
        <v>1842</v>
      </c>
      <c r="C1851" s="13">
        <v>1240.7</v>
      </c>
      <c r="D1851" s="14">
        <v>0</v>
      </c>
      <c r="E1851" s="14">
        <v>0</v>
      </c>
      <c r="F1851" s="13">
        <v>0</v>
      </c>
      <c r="G1851" s="14">
        <v>0</v>
      </c>
      <c r="H1851" s="14">
        <v>0</v>
      </c>
      <c r="I1851" s="1">
        <v>-1240.7</v>
      </c>
      <c r="J1851" s="9">
        <v>0</v>
      </c>
    </row>
    <row r="1852" spans="1:10" s="23" customFormat="1" x14ac:dyDescent="0.45">
      <c r="A1852" s="47" t="s">
        <v>1956</v>
      </c>
      <c r="B1852" s="64" t="s">
        <v>1842</v>
      </c>
      <c r="C1852" s="13">
        <v>1240.7</v>
      </c>
      <c r="D1852" s="14">
        <v>0</v>
      </c>
      <c r="E1852" s="14">
        <v>0</v>
      </c>
      <c r="F1852" s="13">
        <v>0</v>
      </c>
      <c r="G1852" s="14">
        <v>0</v>
      </c>
      <c r="H1852" s="14">
        <v>0</v>
      </c>
      <c r="I1852" s="1">
        <v>-1240.7</v>
      </c>
      <c r="J1852" s="9">
        <v>0</v>
      </c>
    </row>
    <row r="1853" spans="1:10" s="23" customFormat="1" x14ac:dyDescent="0.45">
      <c r="A1853" s="47" t="s">
        <v>385</v>
      </c>
      <c r="B1853" s="64" t="s">
        <v>1842</v>
      </c>
      <c r="C1853" s="13">
        <v>1240.7</v>
      </c>
      <c r="D1853" s="14">
        <v>0</v>
      </c>
      <c r="E1853" s="14">
        <v>0</v>
      </c>
      <c r="F1853" s="13">
        <v>0</v>
      </c>
      <c r="G1853" s="14">
        <v>0</v>
      </c>
      <c r="H1853" s="14">
        <v>0</v>
      </c>
      <c r="I1853" s="1">
        <v>-1240.7</v>
      </c>
      <c r="J1853" s="9">
        <v>0</v>
      </c>
    </row>
    <row r="1854" spans="1:10" s="23" customFormat="1" x14ac:dyDescent="0.45">
      <c r="A1854" s="47" t="s">
        <v>524</v>
      </c>
      <c r="B1854" s="64" t="s">
        <v>1842</v>
      </c>
      <c r="C1854" s="13">
        <v>1240.7</v>
      </c>
      <c r="D1854" s="14">
        <v>0</v>
      </c>
      <c r="E1854" s="14">
        <v>0</v>
      </c>
      <c r="F1854" s="13">
        <v>0</v>
      </c>
      <c r="G1854" s="14">
        <v>0</v>
      </c>
      <c r="H1854" s="14">
        <v>0</v>
      </c>
      <c r="I1854" s="1">
        <v>-1240.7</v>
      </c>
      <c r="J1854" s="9">
        <v>0</v>
      </c>
    </row>
    <row r="1855" spans="1:10" s="23" customFormat="1" x14ac:dyDescent="0.45">
      <c r="A1855" s="47" t="s">
        <v>1533</v>
      </c>
      <c r="B1855" s="64" t="s">
        <v>1842</v>
      </c>
      <c r="C1855" s="13">
        <v>1240.7</v>
      </c>
      <c r="D1855" s="14">
        <v>0</v>
      </c>
      <c r="E1855" s="14">
        <v>0</v>
      </c>
      <c r="F1855" s="13">
        <v>0</v>
      </c>
      <c r="G1855" s="14">
        <v>0</v>
      </c>
      <c r="H1855" s="14">
        <v>0</v>
      </c>
      <c r="I1855" s="1">
        <v>-1240.7</v>
      </c>
      <c r="J1855" s="9">
        <v>0</v>
      </c>
    </row>
    <row r="1856" spans="1:10" s="23" customFormat="1" x14ac:dyDescent="0.45">
      <c r="A1856" s="47" t="s">
        <v>445</v>
      </c>
      <c r="B1856" s="64" t="s">
        <v>1842</v>
      </c>
      <c r="C1856" s="13">
        <v>1240.7</v>
      </c>
      <c r="D1856" s="14">
        <v>0</v>
      </c>
      <c r="E1856" s="14">
        <v>0</v>
      </c>
      <c r="F1856" s="13">
        <v>0</v>
      </c>
      <c r="G1856" s="14">
        <v>0</v>
      </c>
      <c r="H1856" s="14">
        <v>0</v>
      </c>
      <c r="I1856" s="1">
        <v>-1240.7</v>
      </c>
      <c r="J1856" s="9">
        <v>0</v>
      </c>
    </row>
    <row r="1857" spans="1:10" s="23" customFormat="1" x14ac:dyDescent="0.45">
      <c r="A1857" s="47" t="s">
        <v>1266</v>
      </c>
      <c r="B1857" s="64" t="s">
        <v>1842</v>
      </c>
      <c r="C1857" s="13">
        <v>1240.7</v>
      </c>
      <c r="D1857" s="14">
        <v>0</v>
      </c>
      <c r="E1857" s="14">
        <v>0</v>
      </c>
      <c r="F1857" s="13">
        <v>0</v>
      </c>
      <c r="G1857" s="14">
        <v>0</v>
      </c>
      <c r="H1857" s="14">
        <v>0</v>
      </c>
      <c r="I1857" s="1">
        <v>-1240.7</v>
      </c>
      <c r="J1857" s="9">
        <v>0</v>
      </c>
    </row>
    <row r="1858" spans="1:10" s="23" customFormat="1" x14ac:dyDescent="0.45">
      <c r="A1858" s="47" t="s">
        <v>2061</v>
      </c>
      <c r="B1858" s="64" t="s">
        <v>1842</v>
      </c>
      <c r="C1858" s="13">
        <v>306.7</v>
      </c>
      <c r="D1858" s="14">
        <v>0</v>
      </c>
      <c r="E1858" s="14">
        <v>0</v>
      </c>
      <c r="F1858" s="13">
        <v>0</v>
      </c>
      <c r="G1858" s="14">
        <v>0</v>
      </c>
      <c r="H1858" s="14">
        <v>0</v>
      </c>
      <c r="I1858" s="1">
        <v>-306.7</v>
      </c>
      <c r="J1858" s="9">
        <v>0</v>
      </c>
    </row>
    <row r="1859" spans="1:10" s="23" customFormat="1" x14ac:dyDescent="0.45">
      <c r="A1859" s="47" t="s">
        <v>1714</v>
      </c>
      <c r="B1859" s="64" t="s">
        <v>1842</v>
      </c>
      <c r="C1859" s="13">
        <v>620.29999999999995</v>
      </c>
      <c r="D1859" s="14">
        <v>0</v>
      </c>
      <c r="E1859" s="14">
        <v>0</v>
      </c>
      <c r="F1859" s="13">
        <v>0</v>
      </c>
      <c r="G1859" s="14">
        <v>0</v>
      </c>
      <c r="H1859" s="14">
        <v>0</v>
      </c>
      <c r="I1859" s="1">
        <v>-620.29999999999995</v>
      </c>
      <c r="J1859" s="9">
        <v>0</v>
      </c>
    </row>
    <row r="1860" spans="1:10" s="23" customFormat="1" x14ac:dyDescent="0.45">
      <c r="A1860" s="47" t="s">
        <v>538</v>
      </c>
      <c r="B1860" s="64" t="s">
        <v>1842</v>
      </c>
      <c r="C1860" s="13">
        <v>306.7</v>
      </c>
      <c r="D1860" s="14">
        <v>0</v>
      </c>
      <c r="E1860" s="14">
        <v>0</v>
      </c>
      <c r="F1860" s="13">
        <v>0</v>
      </c>
      <c r="G1860" s="14">
        <v>0</v>
      </c>
      <c r="H1860" s="14">
        <v>0</v>
      </c>
      <c r="I1860" s="1">
        <v>-306.7</v>
      </c>
      <c r="J1860" s="9">
        <v>0</v>
      </c>
    </row>
    <row r="1861" spans="1:10" s="23" customFormat="1" x14ac:dyDescent="0.45">
      <c r="A1861" s="47" t="s">
        <v>434</v>
      </c>
      <c r="B1861" s="64" t="s">
        <v>1842</v>
      </c>
      <c r="C1861" s="13">
        <v>188.2</v>
      </c>
      <c r="D1861" s="14">
        <v>0</v>
      </c>
      <c r="E1861" s="14">
        <v>0</v>
      </c>
      <c r="F1861" s="13">
        <v>0</v>
      </c>
      <c r="G1861" s="14">
        <v>0</v>
      </c>
      <c r="H1861" s="14">
        <v>0</v>
      </c>
      <c r="I1861" s="1">
        <v>-188.2</v>
      </c>
      <c r="J1861" s="9">
        <v>0</v>
      </c>
    </row>
    <row r="1862" spans="1:10" s="23" customFormat="1" x14ac:dyDescent="0.45">
      <c r="A1862" s="47" t="s">
        <v>1191</v>
      </c>
      <c r="B1862" s="64" t="s">
        <v>1842</v>
      </c>
      <c r="C1862" s="13">
        <v>1240.7</v>
      </c>
      <c r="D1862" s="14">
        <v>0</v>
      </c>
      <c r="E1862" s="14">
        <v>0</v>
      </c>
      <c r="F1862" s="13">
        <v>0</v>
      </c>
      <c r="G1862" s="14">
        <v>0</v>
      </c>
      <c r="H1862" s="14">
        <v>0</v>
      </c>
      <c r="I1862" s="1">
        <v>-1240.7</v>
      </c>
      <c r="J1862" s="9">
        <v>0</v>
      </c>
    </row>
    <row r="1863" spans="1:10" s="23" customFormat="1" x14ac:dyDescent="0.45">
      <c r="A1863" s="47" t="s">
        <v>316</v>
      </c>
      <c r="B1863" s="64" t="s">
        <v>1842</v>
      </c>
      <c r="C1863" s="13">
        <v>188.2</v>
      </c>
      <c r="D1863" s="14">
        <v>0</v>
      </c>
      <c r="E1863" s="14">
        <v>0</v>
      </c>
      <c r="F1863" s="13">
        <v>0</v>
      </c>
      <c r="G1863" s="14">
        <v>0</v>
      </c>
      <c r="H1863" s="14">
        <v>0</v>
      </c>
      <c r="I1863" s="1">
        <v>-188.2</v>
      </c>
      <c r="J1863" s="9">
        <v>0</v>
      </c>
    </row>
    <row r="1864" spans="1:10" s="23" customFormat="1" x14ac:dyDescent="0.45">
      <c r="A1864" s="47" t="s">
        <v>2313</v>
      </c>
      <c r="B1864" s="64" t="s">
        <v>1842</v>
      </c>
      <c r="C1864" s="13">
        <v>1240.7</v>
      </c>
      <c r="D1864" s="14">
        <v>0</v>
      </c>
      <c r="E1864" s="14">
        <v>0</v>
      </c>
      <c r="F1864" s="13">
        <v>0</v>
      </c>
      <c r="G1864" s="14">
        <v>0</v>
      </c>
      <c r="H1864" s="14">
        <v>0</v>
      </c>
      <c r="I1864" s="1">
        <v>-1240.7</v>
      </c>
      <c r="J1864" s="9">
        <v>0</v>
      </c>
    </row>
    <row r="1865" spans="1:10" s="23" customFormat="1" x14ac:dyDescent="0.45">
      <c r="A1865" s="47" t="s">
        <v>516</v>
      </c>
      <c r="B1865" s="64" t="s">
        <v>1842</v>
      </c>
      <c r="C1865" s="13">
        <v>188.7</v>
      </c>
      <c r="D1865" s="14">
        <v>0</v>
      </c>
      <c r="E1865" s="14">
        <v>0</v>
      </c>
      <c r="F1865" s="13">
        <v>0</v>
      </c>
      <c r="G1865" s="14">
        <v>0</v>
      </c>
      <c r="H1865" s="14">
        <v>0</v>
      </c>
      <c r="I1865" s="1">
        <v>-188.7</v>
      </c>
      <c r="J1865" s="9">
        <v>0</v>
      </c>
    </row>
    <row r="1866" spans="1:10" s="23" customFormat="1" x14ac:dyDescent="0.45">
      <c r="A1866" s="47" t="s">
        <v>1965</v>
      </c>
      <c r="B1866" s="64" t="s">
        <v>1842</v>
      </c>
      <c r="C1866" s="13">
        <v>592.5</v>
      </c>
      <c r="D1866" s="14">
        <v>0</v>
      </c>
      <c r="E1866" s="14">
        <v>0</v>
      </c>
      <c r="F1866" s="13">
        <v>0</v>
      </c>
      <c r="G1866" s="14">
        <v>0</v>
      </c>
      <c r="H1866" s="14">
        <v>0</v>
      </c>
      <c r="I1866" s="1">
        <v>-592.5</v>
      </c>
      <c r="J1866" s="9">
        <v>0</v>
      </c>
    </row>
    <row r="1867" spans="1:10" s="23" customFormat="1" x14ac:dyDescent="0.45">
      <c r="A1867" s="47" t="s">
        <v>1285</v>
      </c>
      <c r="B1867" s="64" t="s">
        <v>1842</v>
      </c>
      <c r="C1867" s="13">
        <v>1212.8</v>
      </c>
      <c r="D1867" s="14">
        <v>0</v>
      </c>
      <c r="E1867" s="14">
        <v>0</v>
      </c>
      <c r="F1867" s="13">
        <v>0</v>
      </c>
      <c r="G1867" s="14">
        <v>0</v>
      </c>
      <c r="H1867" s="14">
        <v>0</v>
      </c>
      <c r="I1867" s="1">
        <v>-1212.8</v>
      </c>
      <c r="J1867" s="9">
        <v>0</v>
      </c>
    </row>
    <row r="1868" spans="1:10" s="23" customFormat="1" x14ac:dyDescent="0.45">
      <c r="A1868" s="47" t="s">
        <v>1863</v>
      </c>
      <c r="B1868" s="64" t="s">
        <v>1842</v>
      </c>
      <c r="C1868" s="13">
        <v>1310.4000000000001</v>
      </c>
      <c r="D1868" s="14">
        <v>0</v>
      </c>
      <c r="E1868" s="14">
        <v>0</v>
      </c>
      <c r="F1868" s="13">
        <v>0</v>
      </c>
      <c r="G1868" s="14">
        <v>0</v>
      </c>
      <c r="H1868" s="14">
        <v>0</v>
      </c>
      <c r="I1868" s="1">
        <v>-1310.4000000000001</v>
      </c>
      <c r="J1868" s="9">
        <v>0</v>
      </c>
    </row>
    <row r="1869" spans="1:10" s="23" customFormat="1" x14ac:dyDescent="0.45">
      <c r="A1869" s="47" t="s">
        <v>2223</v>
      </c>
      <c r="B1869" s="64" t="s">
        <v>1842</v>
      </c>
      <c r="C1869" s="13">
        <v>1407.9</v>
      </c>
      <c r="D1869" s="14">
        <v>0</v>
      </c>
      <c r="E1869" s="14">
        <v>0</v>
      </c>
      <c r="F1869" s="13">
        <v>0</v>
      </c>
      <c r="G1869" s="14">
        <v>0</v>
      </c>
      <c r="H1869" s="14">
        <v>0</v>
      </c>
      <c r="I1869" s="1">
        <v>-1407.9</v>
      </c>
      <c r="J1869" s="9">
        <v>0</v>
      </c>
    </row>
    <row r="1870" spans="1:10" s="23" customFormat="1" x14ac:dyDescent="0.45">
      <c r="A1870" s="47" t="s">
        <v>559</v>
      </c>
      <c r="B1870" s="64" t="s">
        <v>1842</v>
      </c>
      <c r="C1870" s="13">
        <v>3213.2</v>
      </c>
      <c r="D1870" s="14">
        <v>0</v>
      </c>
      <c r="E1870" s="14">
        <v>0</v>
      </c>
      <c r="F1870" s="13">
        <v>0</v>
      </c>
      <c r="G1870" s="14">
        <v>0</v>
      </c>
      <c r="H1870" s="14">
        <v>0</v>
      </c>
      <c r="I1870" s="1">
        <v>-3213.2</v>
      </c>
      <c r="J1870" s="9">
        <v>0</v>
      </c>
    </row>
    <row r="1871" spans="1:10" s="23" customFormat="1" x14ac:dyDescent="0.45">
      <c r="A1871" s="47" t="s">
        <v>408</v>
      </c>
      <c r="B1871" s="64" t="s">
        <v>1842</v>
      </c>
      <c r="C1871" s="13">
        <v>1080.4000000000001</v>
      </c>
      <c r="D1871" s="14">
        <v>0</v>
      </c>
      <c r="E1871" s="14">
        <v>0</v>
      </c>
      <c r="F1871" s="13">
        <v>0</v>
      </c>
      <c r="G1871" s="14">
        <v>0</v>
      </c>
      <c r="H1871" s="14">
        <v>0</v>
      </c>
      <c r="I1871" s="1">
        <v>-1080.4000000000001</v>
      </c>
      <c r="J1871" s="9">
        <v>0</v>
      </c>
    </row>
    <row r="1872" spans="1:10" s="23" customFormat="1" x14ac:dyDescent="0.45">
      <c r="A1872" s="47" t="s">
        <v>1497</v>
      </c>
      <c r="B1872" s="64" t="s">
        <v>1842</v>
      </c>
      <c r="C1872" s="13">
        <v>1456.7</v>
      </c>
      <c r="D1872" s="14">
        <v>0</v>
      </c>
      <c r="E1872" s="14">
        <v>0</v>
      </c>
      <c r="F1872" s="13">
        <v>0</v>
      </c>
      <c r="G1872" s="14">
        <v>0</v>
      </c>
      <c r="H1872" s="14">
        <v>0</v>
      </c>
      <c r="I1872" s="1">
        <v>-1456.7</v>
      </c>
      <c r="J1872" s="9">
        <v>0</v>
      </c>
    </row>
    <row r="1873" spans="1:10" s="23" customFormat="1" x14ac:dyDescent="0.45">
      <c r="A1873" s="47" t="s">
        <v>1545</v>
      </c>
      <c r="B1873" s="64" t="s">
        <v>1842</v>
      </c>
      <c r="C1873" s="13">
        <v>3213.2</v>
      </c>
      <c r="D1873" s="14">
        <v>0</v>
      </c>
      <c r="E1873" s="14">
        <v>0</v>
      </c>
      <c r="F1873" s="13">
        <v>0</v>
      </c>
      <c r="G1873" s="14">
        <v>0</v>
      </c>
      <c r="H1873" s="14">
        <v>0</v>
      </c>
      <c r="I1873" s="1">
        <v>-3213.2</v>
      </c>
      <c r="J1873" s="9">
        <v>0</v>
      </c>
    </row>
    <row r="1874" spans="1:10" s="23" customFormat="1" x14ac:dyDescent="0.45">
      <c r="A1874" s="47" t="s">
        <v>1480</v>
      </c>
      <c r="B1874" s="64" t="s">
        <v>1842</v>
      </c>
      <c r="C1874" s="13">
        <v>8189.8</v>
      </c>
      <c r="D1874" s="14">
        <v>0</v>
      </c>
      <c r="E1874" s="14">
        <v>0</v>
      </c>
      <c r="F1874" s="13">
        <v>0</v>
      </c>
      <c r="G1874" s="14">
        <v>0</v>
      </c>
      <c r="H1874" s="14">
        <v>0</v>
      </c>
      <c r="I1874" s="1">
        <v>-8189.8</v>
      </c>
      <c r="J1874" s="9">
        <v>0</v>
      </c>
    </row>
    <row r="1875" spans="1:10" s="23" customFormat="1" x14ac:dyDescent="0.45">
      <c r="A1875" s="47" t="s">
        <v>2164</v>
      </c>
      <c r="B1875" s="64" t="s">
        <v>1842</v>
      </c>
      <c r="C1875" s="13">
        <v>24151.1</v>
      </c>
      <c r="D1875" s="14">
        <v>0</v>
      </c>
      <c r="E1875" s="14">
        <v>0</v>
      </c>
      <c r="F1875" s="13">
        <v>0</v>
      </c>
      <c r="G1875" s="14">
        <v>0</v>
      </c>
      <c r="H1875" s="14">
        <v>0</v>
      </c>
      <c r="I1875" s="1">
        <v>-24151.1</v>
      </c>
      <c r="J1875" s="9">
        <v>0</v>
      </c>
    </row>
    <row r="1876" spans="1:10" s="23" customFormat="1" x14ac:dyDescent="0.45">
      <c r="A1876" s="47" t="s">
        <v>728</v>
      </c>
      <c r="B1876" s="64" t="s">
        <v>1842</v>
      </c>
      <c r="C1876" s="13">
        <v>54282.400000000001</v>
      </c>
      <c r="D1876" s="14">
        <v>0</v>
      </c>
      <c r="E1876" s="14">
        <v>0</v>
      </c>
      <c r="F1876" s="13">
        <v>0</v>
      </c>
      <c r="G1876" s="14">
        <v>0</v>
      </c>
      <c r="H1876" s="14">
        <v>0</v>
      </c>
      <c r="I1876" s="1">
        <v>-54282.400000000001</v>
      </c>
      <c r="J1876" s="9">
        <v>0</v>
      </c>
    </row>
    <row r="1877" spans="1:10" s="23" customFormat="1" x14ac:dyDescent="0.45">
      <c r="A1877" s="47" t="s">
        <v>809</v>
      </c>
      <c r="B1877" s="64" t="s">
        <v>1842</v>
      </c>
      <c r="C1877" s="13">
        <v>188.2</v>
      </c>
      <c r="D1877" s="14">
        <v>0</v>
      </c>
      <c r="E1877" s="14">
        <v>0</v>
      </c>
      <c r="F1877" s="13">
        <v>0</v>
      </c>
      <c r="G1877" s="14">
        <v>0</v>
      </c>
      <c r="H1877" s="14">
        <v>0</v>
      </c>
      <c r="I1877" s="1">
        <v>-188.2</v>
      </c>
      <c r="J1877" s="9">
        <v>0</v>
      </c>
    </row>
    <row r="1878" spans="1:10" s="23" customFormat="1" x14ac:dyDescent="0.45">
      <c r="A1878" s="47" t="s">
        <v>2301</v>
      </c>
      <c r="B1878" s="64" t="s">
        <v>1842</v>
      </c>
      <c r="C1878" s="13">
        <v>592.5</v>
      </c>
      <c r="D1878" s="14">
        <v>0</v>
      </c>
      <c r="E1878" s="14">
        <v>0</v>
      </c>
      <c r="F1878" s="13">
        <v>0</v>
      </c>
      <c r="G1878" s="14">
        <v>0</v>
      </c>
      <c r="H1878" s="14">
        <v>0</v>
      </c>
      <c r="I1878" s="1">
        <v>-592.5</v>
      </c>
      <c r="J1878" s="9">
        <v>0</v>
      </c>
    </row>
    <row r="1879" spans="1:10" s="23" customFormat="1" x14ac:dyDescent="0.45">
      <c r="A1879" s="47" t="s">
        <v>2185</v>
      </c>
      <c r="B1879" s="64" t="s">
        <v>1842</v>
      </c>
      <c r="C1879" s="13">
        <v>1212.8</v>
      </c>
      <c r="D1879" s="14">
        <v>0</v>
      </c>
      <c r="E1879" s="14">
        <v>0</v>
      </c>
      <c r="F1879" s="13">
        <v>0</v>
      </c>
      <c r="G1879" s="14">
        <v>0</v>
      </c>
      <c r="H1879" s="14">
        <v>0</v>
      </c>
      <c r="I1879" s="1">
        <v>-1212.8</v>
      </c>
      <c r="J1879" s="9">
        <v>0</v>
      </c>
    </row>
    <row r="1880" spans="1:10" s="23" customFormat="1" x14ac:dyDescent="0.45">
      <c r="A1880" s="47" t="s">
        <v>975</v>
      </c>
      <c r="B1880" s="64" t="s">
        <v>1842</v>
      </c>
      <c r="C1880" s="13">
        <v>1310.4000000000001</v>
      </c>
      <c r="D1880" s="14">
        <v>0</v>
      </c>
      <c r="E1880" s="14">
        <v>0</v>
      </c>
      <c r="F1880" s="13">
        <v>0</v>
      </c>
      <c r="G1880" s="14">
        <v>0</v>
      </c>
      <c r="H1880" s="14">
        <v>0</v>
      </c>
      <c r="I1880" s="1">
        <v>-1310.4000000000001</v>
      </c>
      <c r="J1880" s="9">
        <v>0</v>
      </c>
    </row>
    <row r="1881" spans="1:10" s="23" customFormat="1" x14ac:dyDescent="0.45">
      <c r="A1881" s="47" t="s">
        <v>2070</v>
      </c>
      <c r="B1881" s="64" t="s">
        <v>1842</v>
      </c>
      <c r="C1881" s="13">
        <v>3213.2</v>
      </c>
      <c r="D1881" s="14">
        <v>0</v>
      </c>
      <c r="E1881" s="14">
        <v>0</v>
      </c>
      <c r="F1881" s="13">
        <v>0</v>
      </c>
      <c r="G1881" s="14">
        <v>0</v>
      </c>
      <c r="H1881" s="14">
        <v>0</v>
      </c>
      <c r="I1881" s="1">
        <v>-3213.2</v>
      </c>
      <c r="J1881" s="9">
        <v>0</v>
      </c>
    </row>
    <row r="1882" spans="1:10" s="23" customFormat="1" x14ac:dyDescent="0.45">
      <c r="A1882" s="47" t="s">
        <v>1568</v>
      </c>
      <c r="B1882" s="64" t="s">
        <v>1842</v>
      </c>
      <c r="C1882" s="13">
        <v>1080.4000000000001</v>
      </c>
      <c r="D1882" s="14">
        <v>0</v>
      </c>
      <c r="E1882" s="14">
        <v>0</v>
      </c>
      <c r="F1882" s="13">
        <v>0</v>
      </c>
      <c r="G1882" s="14">
        <v>0</v>
      </c>
      <c r="H1882" s="14">
        <v>0</v>
      </c>
      <c r="I1882" s="1">
        <v>-1080.4000000000001</v>
      </c>
      <c r="J1882" s="9">
        <v>0</v>
      </c>
    </row>
    <row r="1883" spans="1:10" s="23" customFormat="1" x14ac:dyDescent="0.45">
      <c r="A1883" s="47" t="s">
        <v>567</v>
      </c>
      <c r="B1883" s="64" t="s">
        <v>1842</v>
      </c>
      <c r="C1883" s="13">
        <v>1456.7</v>
      </c>
      <c r="D1883" s="14">
        <v>0</v>
      </c>
      <c r="E1883" s="14">
        <v>0</v>
      </c>
      <c r="F1883" s="13">
        <v>0</v>
      </c>
      <c r="G1883" s="14">
        <v>0</v>
      </c>
      <c r="H1883" s="14">
        <v>0</v>
      </c>
      <c r="I1883" s="1">
        <v>-1456.7</v>
      </c>
      <c r="J1883" s="9">
        <v>0</v>
      </c>
    </row>
    <row r="1884" spans="1:10" s="23" customFormat="1" x14ac:dyDescent="0.45">
      <c r="A1884" s="47" t="s">
        <v>2306</v>
      </c>
      <c r="B1884" s="64" t="s">
        <v>1842</v>
      </c>
      <c r="C1884" s="13">
        <v>3213.2</v>
      </c>
      <c r="D1884" s="14">
        <v>0</v>
      </c>
      <c r="E1884" s="14">
        <v>0</v>
      </c>
      <c r="F1884" s="13">
        <v>0</v>
      </c>
      <c r="G1884" s="14">
        <v>0</v>
      </c>
      <c r="H1884" s="14">
        <v>0</v>
      </c>
      <c r="I1884" s="1">
        <v>-3213.2</v>
      </c>
      <c r="J1884" s="9">
        <v>0</v>
      </c>
    </row>
    <row r="1885" spans="1:10" s="23" customFormat="1" x14ac:dyDescent="0.45">
      <c r="A1885" s="47" t="s">
        <v>2003</v>
      </c>
      <c r="B1885" s="64" t="s">
        <v>1842</v>
      </c>
      <c r="C1885" s="13">
        <v>188.2</v>
      </c>
      <c r="D1885" s="14">
        <v>0</v>
      </c>
      <c r="E1885" s="14">
        <v>0</v>
      </c>
      <c r="F1885" s="13">
        <v>0</v>
      </c>
      <c r="G1885" s="14">
        <v>0</v>
      </c>
      <c r="H1885" s="14">
        <v>0</v>
      </c>
      <c r="I1885" s="1">
        <v>-188.2</v>
      </c>
      <c r="J1885" s="9">
        <v>0</v>
      </c>
    </row>
    <row r="1886" spans="1:10" s="23" customFormat="1" x14ac:dyDescent="0.45">
      <c r="A1886" s="47" t="s">
        <v>2267</v>
      </c>
      <c r="B1886" s="64" t="s">
        <v>1842</v>
      </c>
      <c r="C1886" s="13">
        <v>404.3</v>
      </c>
      <c r="D1886" s="14">
        <v>0</v>
      </c>
      <c r="E1886" s="14">
        <v>0</v>
      </c>
      <c r="F1886" s="13">
        <v>0</v>
      </c>
      <c r="G1886" s="14">
        <v>0</v>
      </c>
      <c r="H1886" s="14">
        <v>0</v>
      </c>
      <c r="I1886" s="1">
        <v>-404.3</v>
      </c>
      <c r="J1886" s="9">
        <v>0</v>
      </c>
    </row>
    <row r="1887" spans="1:10" s="23" customFormat="1" x14ac:dyDescent="0.45">
      <c r="A1887" s="47" t="s">
        <v>2041</v>
      </c>
      <c r="B1887" s="64" t="s">
        <v>1842</v>
      </c>
      <c r="C1887" s="13">
        <v>188.2</v>
      </c>
      <c r="D1887" s="14">
        <v>0</v>
      </c>
      <c r="E1887" s="14">
        <v>0</v>
      </c>
      <c r="F1887" s="13">
        <v>0</v>
      </c>
      <c r="G1887" s="14">
        <v>0</v>
      </c>
      <c r="H1887" s="14">
        <v>0</v>
      </c>
      <c r="I1887" s="1">
        <v>-188.2</v>
      </c>
      <c r="J1887" s="9">
        <v>0</v>
      </c>
    </row>
    <row r="1888" spans="1:10" s="23" customFormat="1" x14ac:dyDescent="0.45">
      <c r="A1888" s="47" t="s">
        <v>1135</v>
      </c>
      <c r="B1888" s="64" t="s">
        <v>1842</v>
      </c>
      <c r="C1888" s="13">
        <v>404.3</v>
      </c>
      <c r="D1888" s="14">
        <v>0</v>
      </c>
      <c r="E1888" s="14">
        <v>0</v>
      </c>
      <c r="F1888" s="13">
        <v>0</v>
      </c>
      <c r="G1888" s="14">
        <v>0</v>
      </c>
      <c r="H1888" s="14">
        <v>0</v>
      </c>
      <c r="I1888" s="1">
        <v>-404.3</v>
      </c>
      <c r="J1888" s="9">
        <v>0</v>
      </c>
    </row>
    <row r="1889" spans="1:10" s="23" customFormat="1" x14ac:dyDescent="0.45">
      <c r="A1889" s="47" t="s">
        <v>1858</v>
      </c>
      <c r="B1889" s="64" t="s">
        <v>1842</v>
      </c>
      <c r="C1889" s="13">
        <v>306.7</v>
      </c>
      <c r="D1889" s="14">
        <v>0</v>
      </c>
      <c r="E1889" s="14">
        <v>0</v>
      </c>
      <c r="F1889" s="13">
        <v>0</v>
      </c>
      <c r="G1889" s="14">
        <v>0</v>
      </c>
      <c r="H1889" s="14">
        <v>0</v>
      </c>
      <c r="I1889" s="1">
        <v>-306.7</v>
      </c>
      <c r="J1889" s="9">
        <v>0</v>
      </c>
    </row>
    <row r="1890" spans="1:10" s="23" customFormat="1" x14ac:dyDescent="0.45">
      <c r="A1890" s="47" t="s">
        <v>1763</v>
      </c>
      <c r="B1890" s="64" t="s">
        <v>1842</v>
      </c>
      <c r="C1890" s="13">
        <v>1240.7</v>
      </c>
      <c r="D1890" s="14">
        <v>0</v>
      </c>
      <c r="E1890" s="14">
        <v>0</v>
      </c>
      <c r="F1890" s="13">
        <v>0</v>
      </c>
      <c r="G1890" s="14">
        <v>0</v>
      </c>
      <c r="H1890" s="14">
        <v>0</v>
      </c>
      <c r="I1890" s="1">
        <v>-1240.7</v>
      </c>
      <c r="J1890" s="9">
        <v>0</v>
      </c>
    </row>
    <row r="1891" spans="1:10" s="23" customFormat="1" x14ac:dyDescent="0.45">
      <c r="A1891" s="47" t="s">
        <v>1353</v>
      </c>
      <c r="B1891" s="64" t="s">
        <v>1595</v>
      </c>
      <c r="C1891" s="13">
        <v>250</v>
      </c>
      <c r="D1891" s="14">
        <v>0</v>
      </c>
      <c r="E1891" s="14">
        <v>0</v>
      </c>
      <c r="F1891" s="13">
        <v>0</v>
      </c>
      <c r="G1891" s="14">
        <v>0</v>
      </c>
      <c r="H1891" s="14">
        <v>0</v>
      </c>
      <c r="I1891" s="1">
        <v>-250</v>
      </c>
      <c r="J1891" s="9">
        <v>0</v>
      </c>
    </row>
    <row r="1892" spans="1:10" s="23" customFormat="1" x14ac:dyDescent="0.45">
      <c r="A1892" s="47" t="s">
        <v>1112</v>
      </c>
      <c r="B1892" s="64" t="s">
        <v>1595</v>
      </c>
      <c r="C1892" s="13">
        <v>400</v>
      </c>
      <c r="D1892" s="14">
        <v>0</v>
      </c>
      <c r="E1892" s="14">
        <v>0</v>
      </c>
      <c r="F1892" s="13">
        <v>0</v>
      </c>
      <c r="G1892" s="14">
        <v>0</v>
      </c>
      <c r="H1892" s="14">
        <v>0</v>
      </c>
      <c r="I1892" s="1">
        <v>-400</v>
      </c>
      <c r="J1892" s="9">
        <v>0</v>
      </c>
    </row>
    <row r="1893" spans="1:10" s="23" customFormat="1" x14ac:dyDescent="0.45">
      <c r="A1893" s="47" t="s">
        <v>639</v>
      </c>
      <c r="B1893" s="64" t="s">
        <v>1842</v>
      </c>
      <c r="C1893" s="13">
        <v>350</v>
      </c>
      <c r="D1893" s="14">
        <v>0</v>
      </c>
      <c r="E1893" s="14">
        <v>0</v>
      </c>
      <c r="F1893" s="13">
        <v>0</v>
      </c>
      <c r="G1893" s="14">
        <v>0</v>
      </c>
      <c r="H1893" s="14">
        <v>0</v>
      </c>
      <c r="I1893" s="1">
        <v>-350</v>
      </c>
      <c r="J1893" s="9">
        <v>0</v>
      </c>
    </row>
    <row r="1894" spans="1:10" s="23" customFormat="1" x14ac:dyDescent="0.45">
      <c r="A1894" s="47" t="s">
        <v>251</v>
      </c>
      <c r="B1894" s="64" t="s">
        <v>1842</v>
      </c>
      <c r="C1894" s="13">
        <v>500</v>
      </c>
      <c r="D1894" s="14">
        <v>0</v>
      </c>
      <c r="E1894" s="14">
        <v>0</v>
      </c>
      <c r="F1894" s="13">
        <v>0</v>
      </c>
      <c r="G1894" s="14">
        <v>0</v>
      </c>
      <c r="H1894" s="14">
        <v>0</v>
      </c>
      <c r="I1894" s="1">
        <v>-500</v>
      </c>
      <c r="J1894" s="9">
        <v>0</v>
      </c>
    </row>
    <row r="1895" spans="1:10" s="23" customFormat="1" x14ac:dyDescent="0.45">
      <c r="A1895" s="69" t="s">
        <v>1242</v>
      </c>
      <c r="B1895" s="65"/>
      <c r="C1895" s="49">
        <f>SUM($C$1846:$C$1894)</f>
        <v>2600816.0000000033</v>
      </c>
      <c r="D1895" s="50">
        <f>SUM($D$1846:$D$1894)</f>
        <v>4</v>
      </c>
      <c r="E1895" s="50">
        <f>SUM($E$1846:$E$1894)</f>
        <v>2460000</v>
      </c>
      <c r="F1895" s="49">
        <f>SUM($F$1846:$F$1894)</f>
        <v>2480000</v>
      </c>
      <c r="G1895" s="50">
        <f>SUM($G$1846:$G$1894)</f>
        <v>4</v>
      </c>
      <c r="H1895" s="50">
        <f>SUM($H$1846:$H$1894)</f>
        <v>2470000</v>
      </c>
      <c r="I1895" s="51">
        <f>SUM($I$1846:$I$1894)</f>
        <v>-120815.99999999997</v>
      </c>
      <c r="J1895" s="52">
        <f>SUM($J$1846:$J$1894)</f>
        <v>10000</v>
      </c>
    </row>
    <row r="1896" spans="1:10" s="23" customFormat="1" x14ac:dyDescent="0.45">
      <c r="A1896" s="16"/>
      <c r="B1896" s="67"/>
      <c r="C1896" s="13"/>
      <c r="D1896" s="7"/>
      <c r="E1896" s="7"/>
      <c r="F1896" s="13"/>
      <c r="G1896" s="7"/>
      <c r="H1896" s="7"/>
      <c r="I1896" s="1"/>
      <c r="J1896" s="9"/>
    </row>
    <row r="1897" spans="1:10" s="23" customFormat="1" x14ac:dyDescent="0.45">
      <c r="A1897" s="45" t="s">
        <v>518</v>
      </c>
      <c r="B1897" s="63"/>
      <c r="C1897" s="4"/>
      <c r="D1897" s="2"/>
      <c r="E1897" s="2"/>
      <c r="F1897" s="4"/>
      <c r="G1897" s="2"/>
      <c r="H1897" s="2"/>
      <c r="I1897" s="6"/>
      <c r="J1897" s="3"/>
    </row>
    <row r="1898" spans="1:10" s="23" customFormat="1" x14ac:dyDescent="0.45">
      <c r="A1898" s="47" t="s">
        <v>102</v>
      </c>
      <c r="B1898" s="64" t="s">
        <v>1595</v>
      </c>
      <c r="C1898" s="13">
        <v>180000</v>
      </c>
      <c r="D1898" s="14">
        <v>1</v>
      </c>
      <c r="E1898" s="14">
        <v>180000</v>
      </c>
      <c r="F1898" s="13">
        <v>180000</v>
      </c>
      <c r="G1898" s="14">
        <v>1</v>
      </c>
      <c r="H1898" s="14">
        <v>180000</v>
      </c>
      <c r="I1898" s="1">
        <v>0</v>
      </c>
      <c r="J1898" s="9">
        <v>0</v>
      </c>
    </row>
    <row r="1899" spans="1:10" s="23" customFormat="1" x14ac:dyDescent="0.45">
      <c r="A1899" s="47" t="s">
        <v>509</v>
      </c>
      <c r="B1899" s="64" t="s">
        <v>1842</v>
      </c>
      <c r="C1899" s="13">
        <v>150</v>
      </c>
      <c r="D1899" s="14">
        <v>0</v>
      </c>
      <c r="E1899" s="14">
        <v>0</v>
      </c>
      <c r="F1899" s="13">
        <v>0</v>
      </c>
      <c r="G1899" s="14">
        <v>0</v>
      </c>
      <c r="H1899" s="14">
        <v>0</v>
      </c>
      <c r="I1899" s="1">
        <v>-150</v>
      </c>
      <c r="J1899" s="9">
        <v>0</v>
      </c>
    </row>
    <row r="1900" spans="1:10" s="23" customFormat="1" x14ac:dyDescent="0.45">
      <c r="A1900" s="47" t="s">
        <v>1853</v>
      </c>
      <c r="B1900" s="64" t="s">
        <v>1595</v>
      </c>
      <c r="C1900" s="13">
        <v>150</v>
      </c>
      <c r="D1900" s="14">
        <v>0</v>
      </c>
      <c r="E1900" s="14">
        <v>0</v>
      </c>
      <c r="F1900" s="13">
        <v>0</v>
      </c>
      <c r="G1900" s="14">
        <v>0</v>
      </c>
      <c r="H1900" s="14">
        <v>0</v>
      </c>
      <c r="I1900" s="1">
        <v>-150</v>
      </c>
      <c r="J1900" s="9">
        <v>0</v>
      </c>
    </row>
    <row r="1901" spans="1:10" s="23" customFormat="1" x14ac:dyDescent="0.45">
      <c r="A1901" s="47" t="s">
        <v>352</v>
      </c>
      <c r="B1901" s="64" t="s">
        <v>1595</v>
      </c>
      <c r="C1901" s="13">
        <v>200</v>
      </c>
      <c r="D1901" s="14">
        <v>0</v>
      </c>
      <c r="E1901" s="14">
        <v>0</v>
      </c>
      <c r="F1901" s="13">
        <v>0</v>
      </c>
      <c r="G1901" s="14">
        <v>0</v>
      </c>
      <c r="H1901" s="14">
        <v>0</v>
      </c>
      <c r="I1901" s="1">
        <v>-200</v>
      </c>
      <c r="J1901" s="9">
        <v>0</v>
      </c>
    </row>
    <row r="1902" spans="1:10" s="23" customFormat="1" x14ac:dyDescent="0.45">
      <c r="A1902" s="69" t="s">
        <v>977</v>
      </c>
      <c r="B1902" s="65"/>
      <c r="C1902" s="49">
        <f>SUM($C$1898:$C$1901)</f>
        <v>180500</v>
      </c>
      <c r="D1902" s="50">
        <f>SUM($D$1898:$D$1901)</f>
        <v>1</v>
      </c>
      <c r="E1902" s="50">
        <f>SUM($E$1898:$E$1901)</f>
        <v>180000</v>
      </c>
      <c r="F1902" s="49">
        <f>SUM($F$1898:$F$1901)</f>
        <v>180000</v>
      </c>
      <c r="G1902" s="50">
        <f>SUM($G$1898:$G$1901)</f>
        <v>1</v>
      </c>
      <c r="H1902" s="50">
        <f>SUM($H$1898:$H$1901)</f>
        <v>180000</v>
      </c>
      <c r="I1902" s="51">
        <f>SUM($I$1898:$I$1901)</f>
        <v>-500</v>
      </c>
      <c r="J1902" s="52">
        <f>SUM($J$1898:$J$1901)</f>
        <v>0</v>
      </c>
    </row>
    <row r="1903" spans="1:10" s="23" customFormat="1" x14ac:dyDescent="0.45">
      <c r="A1903" s="16"/>
      <c r="B1903" s="67"/>
      <c r="C1903" s="13"/>
      <c r="D1903" s="7"/>
      <c r="E1903" s="7"/>
      <c r="F1903" s="13"/>
      <c r="G1903" s="7"/>
      <c r="H1903" s="7"/>
      <c r="I1903" s="1"/>
      <c r="J1903" s="9"/>
    </row>
    <row r="1904" spans="1:10" s="23" customFormat="1" x14ac:dyDescent="0.45">
      <c r="A1904" s="45" t="s">
        <v>200</v>
      </c>
      <c r="B1904" s="63"/>
      <c r="C1904" s="4"/>
      <c r="D1904" s="2"/>
      <c r="E1904" s="2"/>
      <c r="F1904" s="4"/>
      <c r="G1904" s="2"/>
      <c r="H1904" s="2"/>
      <c r="I1904" s="6"/>
      <c r="J1904" s="3"/>
    </row>
    <row r="1905" spans="1:10" s="23" customFormat="1" x14ac:dyDescent="0.45">
      <c r="A1905" s="47" t="s">
        <v>290</v>
      </c>
      <c r="B1905" s="64" t="s">
        <v>1842</v>
      </c>
      <c r="C1905" s="13">
        <v>0</v>
      </c>
      <c r="D1905" s="14">
        <v>1</v>
      </c>
      <c r="E1905" s="14">
        <v>0</v>
      </c>
      <c r="F1905" s="13">
        <v>0</v>
      </c>
      <c r="G1905" s="14">
        <v>0</v>
      </c>
      <c r="H1905" s="14">
        <v>0</v>
      </c>
      <c r="I1905" s="1">
        <v>0</v>
      </c>
      <c r="J1905" s="9">
        <v>0</v>
      </c>
    </row>
    <row r="1906" spans="1:10" s="23" customFormat="1" x14ac:dyDescent="0.45">
      <c r="A1906" s="69" t="s">
        <v>411</v>
      </c>
      <c r="B1906" s="65"/>
      <c r="C1906" s="49">
        <f>SUM($C$1905:$C$1905)</f>
        <v>0</v>
      </c>
      <c r="D1906" s="50">
        <f>SUM($D$1905:$D$1905)</f>
        <v>1</v>
      </c>
      <c r="E1906" s="50">
        <f>SUM($E$1905:$E$1905)</f>
        <v>0</v>
      </c>
      <c r="F1906" s="49">
        <f>SUM($F$1905:$F$1905)</f>
        <v>0</v>
      </c>
      <c r="G1906" s="50">
        <f>SUM($G$1905:$G$1905)</f>
        <v>0</v>
      </c>
      <c r="H1906" s="50">
        <f>SUM($H$1905:$H$1905)</f>
        <v>0</v>
      </c>
      <c r="I1906" s="51">
        <f>SUM($I$1905:$I$1905)</f>
        <v>0</v>
      </c>
      <c r="J1906" s="52">
        <f>SUM($J$1905:$J$1905)</f>
        <v>0</v>
      </c>
    </row>
    <row r="1907" spans="1:10" s="23" customFormat="1" x14ac:dyDescent="0.45">
      <c r="A1907" s="16"/>
      <c r="B1907" s="67"/>
      <c r="C1907" s="13"/>
      <c r="D1907" s="7"/>
      <c r="E1907" s="7"/>
      <c r="F1907" s="13"/>
      <c r="G1907" s="7"/>
      <c r="H1907" s="7"/>
      <c r="I1907" s="1"/>
      <c r="J1907" s="9"/>
    </row>
    <row r="1908" spans="1:10" s="23" customFormat="1" x14ac:dyDescent="0.45">
      <c r="A1908" s="45" t="s">
        <v>967</v>
      </c>
      <c r="B1908" s="63"/>
      <c r="C1908" s="4"/>
      <c r="D1908" s="2"/>
      <c r="E1908" s="2"/>
      <c r="F1908" s="4"/>
      <c r="G1908" s="2"/>
      <c r="H1908" s="2"/>
      <c r="I1908" s="6"/>
      <c r="J1908" s="3"/>
    </row>
    <row r="1909" spans="1:10" s="23" customFormat="1" x14ac:dyDescent="0.45">
      <c r="A1909" s="47" t="s">
        <v>361</v>
      </c>
      <c r="B1909" s="64" t="s">
        <v>1842</v>
      </c>
      <c r="C1909" s="13">
        <v>30000</v>
      </c>
      <c r="D1909" s="14">
        <v>1</v>
      </c>
      <c r="E1909" s="14">
        <v>30000</v>
      </c>
      <c r="F1909" s="13">
        <v>30000</v>
      </c>
      <c r="G1909" s="14">
        <v>1</v>
      </c>
      <c r="H1909" s="14">
        <v>30000</v>
      </c>
      <c r="I1909" s="1">
        <v>0</v>
      </c>
      <c r="J1909" s="9">
        <v>0</v>
      </c>
    </row>
    <row r="1910" spans="1:10" s="23" customFormat="1" x14ac:dyDescent="0.45">
      <c r="A1910" s="47" t="s">
        <v>1173</v>
      </c>
      <c r="B1910" s="64" t="s">
        <v>1842</v>
      </c>
      <c r="C1910" s="13">
        <v>61</v>
      </c>
      <c r="D1910" s="14">
        <v>0</v>
      </c>
      <c r="E1910" s="14">
        <v>0</v>
      </c>
      <c r="F1910" s="13">
        <v>0</v>
      </c>
      <c r="G1910" s="14">
        <v>0</v>
      </c>
      <c r="H1910" s="14">
        <v>0</v>
      </c>
      <c r="I1910" s="1">
        <v>-61</v>
      </c>
      <c r="J1910" s="9">
        <v>0</v>
      </c>
    </row>
    <row r="1911" spans="1:10" s="23" customFormat="1" x14ac:dyDescent="0.45">
      <c r="A1911" s="69" t="s">
        <v>1904</v>
      </c>
      <c r="B1911" s="65"/>
      <c r="C1911" s="49">
        <f>SUM($C$1909:$C$1910)</f>
        <v>30061</v>
      </c>
      <c r="D1911" s="50">
        <f>SUM($D$1909:$D$1910)</f>
        <v>1</v>
      </c>
      <c r="E1911" s="50">
        <f>SUM($E$1909:$E$1910)</f>
        <v>30000</v>
      </c>
      <c r="F1911" s="49">
        <f>SUM($F$1909:$F$1910)</f>
        <v>30000</v>
      </c>
      <c r="G1911" s="50">
        <f>SUM($G$1909:$G$1910)</f>
        <v>1</v>
      </c>
      <c r="H1911" s="50">
        <f>SUM($H$1909:$H$1910)</f>
        <v>30000</v>
      </c>
      <c r="I1911" s="51">
        <f>SUM($I$1909:$I$1910)</f>
        <v>-61</v>
      </c>
      <c r="J1911" s="52">
        <f>SUM($J$1909:$J$1910)</f>
        <v>0</v>
      </c>
    </row>
    <row r="1912" spans="1:10" s="23" customFormat="1" ht="14.65" thickBot="1" x14ac:dyDescent="0.5">
      <c r="A1912" s="53" t="s">
        <v>422</v>
      </c>
      <c r="B1912" s="66"/>
      <c r="C1912" s="55">
        <f>$C$1843+$C$1895+$C$1902+$C$1906+$C$1911</f>
        <v>2941943.0000000033</v>
      </c>
      <c r="D1912" s="56">
        <f>$D$1843+$D$1895+$D$1902+$D$1906+$D$1911</f>
        <v>8</v>
      </c>
      <c r="E1912" s="56">
        <f>$E$1843+$E$1895+$E$1902+$E$1906+$E$1911</f>
        <v>2800000</v>
      </c>
      <c r="F1912" s="55">
        <f>$F$1843+$F$1895+$F$1902+$F$1906+$F$1911</f>
        <v>2820000</v>
      </c>
      <c r="G1912" s="56">
        <f>$G$1843+$G$1895+$G$1902+$G$1906+$G$1911</f>
        <v>7</v>
      </c>
      <c r="H1912" s="56">
        <f>$H$1843+$H$1895+$H$1902+$H$1906+$H$1911</f>
        <v>2810000</v>
      </c>
      <c r="I1912" s="57">
        <f>$I$1843+$I$1895+$I$1902+$I$1906+$I$1911</f>
        <v>-121942.99999999997</v>
      </c>
      <c r="J1912" s="58">
        <f>$J$1843+$J$1895+$J$1902+$J$1906+$J$1911</f>
        <v>10000</v>
      </c>
    </row>
    <row r="1913" spans="1:10" s="23" customFormat="1" ht="14.65" thickTop="1" x14ac:dyDescent="0.45">
      <c r="A1913" s="16"/>
      <c r="B1913" s="67"/>
      <c r="C1913" s="13"/>
      <c r="D1913" s="7"/>
      <c r="E1913" s="7"/>
      <c r="F1913" s="13"/>
      <c r="G1913" s="7"/>
      <c r="H1913" s="7"/>
      <c r="I1913" s="1"/>
      <c r="J1913" s="9"/>
    </row>
    <row r="1914" spans="1:10" s="23" customFormat="1" x14ac:dyDescent="0.45">
      <c r="A1914" s="40" t="s">
        <v>1770</v>
      </c>
      <c r="B1914" s="62"/>
      <c r="C1914" s="41"/>
      <c r="D1914" s="42"/>
      <c r="E1914" s="42"/>
      <c r="F1914" s="41"/>
      <c r="G1914" s="42"/>
      <c r="H1914" s="42"/>
      <c r="I1914" s="43"/>
      <c r="J1914" s="44"/>
    </row>
    <row r="1915" spans="1:10" s="23" customFormat="1" x14ac:dyDescent="0.45">
      <c r="A1915" s="45" t="s">
        <v>1289</v>
      </c>
      <c r="B1915" s="63"/>
      <c r="C1915" s="4"/>
      <c r="D1915" s="2"/>
      <c r="E1915" s="2"/>
      <c r="F1915" s="4"/>
      <c r="G1915" s="2"/>
      <c r="H1915" s="2"/>
      <c r="I1915" s="6"/>
      <c r="J1915" s="3"/>
    </row>
    <row r="1916" spans="1:10" s="23" customFormat="1" x14ac:dyDescent="0.45">
      <c r="A1916" s="47" t="s">
        <v>2004</v>
      </c>
      <c r="B1916" s="64" t="s">
        <v>1595</v>
      </c>
      <c r="C1916" s="13">
        <v>84.9</v>
      </c>
      <c r="D1916" s="14">
        <v>20</v>
      </c>
      <c r="E1916" s="14">
        <v>1698</v>
      </c>
      <c r="F1916" s="13">
        <v>87</v>
      </c>
      <c r="G1916" s="14">
        <v>20</v>
      </c>
      <c r="H1916" s="14">
        <v>1740</v>
      </c>
      <c r="I1916" s="1">
        <v>2.1</v>
      </c>
      <c r="J1916" s="9">
        <v>42</v>
      </c>
    </row>
    <row r="1917" spans="1:10" s="23" customFormat="1" x14ac:dyDescent="0.45">
      <c r="A1917" s="47" t="s">
        <v>2155</v>
      </c>
      <c r="B1917" s="64" t="s">
        <v>1595</v>
      </c>
      <c r="C1917" s="13">
        <v>18.649999999999999</v>
      </c>
      <c r="D1917" s="14">
        <v>5</v>
      </c>
      <c r="E1917" s="14">
        <v>93.25</v>
      </c>
      <c r="F1917" s="13">
        <v>19</v>
      </c>
      <c r="G1917" s="14">
        <v>5</v>
      </c>
      <c r="H1917" s="14">
        <v>95</v>
      </c>
      <c r="I1917" s="1">
        <v>0.35</v>
      </c>
      <c r="J1917" s="9">
        <v>1.75</v>
      </c>
    </row>
    <row r="1918" spans="1:10" s="23" customFormat="1" x14ac:dyDescent="0.45">
      <c r="A1918" s="47" t="s">
        <v>2127</v>
      </c>
      <c r="B1918" s="64" t="s">
        <v>1595</v>
      </c>
      <c r="C1918" s="13">
        <v>18.649999999999999</v>
      </c>
      <c r="D1918" s="14">
        <v>5</v>
      </c>
      <c r="E1918" s="14">
        <v>93.25</v>
      </c>
      <c r="F1918" s="13">
        <v>19</v>
      </c>
      <c r="G1918" s="14">
        <v>5</v>
      </c>
      <c r="H1918" s="14">
        <v>95</v>
      </c>
      <c r="I1918" s="1">
        <v>0.35</v>
      </c>
      <c r="J1918" s="9">
        <v>1.75</v>
      </c>
    </row>
    <row r="1919" spans="1:10" s="23" customFormat="1" x14ac:dyDescent="0.45">
      <c r="A1919" s="47" t="s">
        <v>551</v>
      </c>
      <c r="B1919" s="64" t="s">
        <v>1595</v>
      </c>
      <c r="C1919" s="13">
        <v>97.2</v>
      </c>
      <c r="D1919" s="14">
        <v>2</v>
      </c>
      <c r="E1919" s="14">
        <v>194.4</v>
      </c>
      <c r="F1919" s="13">
        <v>99</v>
      </c>
      <c r="G1919" s="14">
        <v>2</v>
      </c>
      <c r="H1919" s="14">
        <v>198</v>
      </c>
      <c r="I1919" s="1">
        <v>1.8</v>
      </c>
      <c r="J1919" s="9">
        <v>3.6</v>
      </c>
    </row>
    <row r="1920" spans="1:10" s="23" customFormat="1" x14ac:dyDescent="0.45">
      <c r="A1920" s="47" t="s">
        <v>2245</v>
      </c>
      <c r="B1920" s="64" t="s">
        <v>1595</v>
      </c>
      <c r="C1920" s="13">
        <v>115.8</v>
      </c>
      <c r="D1920" s="14">
        <v>3</v>
      </c>
      <c r="E1920" s="14">
        <v>347.4</v>
      </c>
      <c r="F1920" s="13">
        <v>118</v>
      </c>
      <c r="G1920" s="14">
        <v>3</v>
      </c>
      <c r="H1920" s="14">
        <v>354</v>
      </c>
      <c r="I1920" s="1">
        <v>2.2000000000000002</v>
      </c>
      <c r="J1920" s="9">
        <v>6.6</v>
      </c>
    </row>
    <row r="1921" spans="1:10" s="23" customFormat="1" x14ac:dyDescent="0.45">
      <c r="A1921" s="47" t="s">
        <v>1625</v>
      </c>
      <c r="B1921" s="64" t="s">
        <v>1595</v>
      </c>
      <c r="C1921" s="13">
        <v>192</v>
      </c>
      <c r="D1921" s="14">
        <v>0</v>
      </c>
      <c r="E1921" s="14">
        <v>0</v>
      </c>
      <c r="F1921" s="13">
        <v>195.8</v>
      </c>
      <c r="G1921" s="14">
        <v>0</v>
      </c>
      <c r="H1921" s="14">
        <v>0</v>
      </c>
      <c r="I1921" s="1">
        <v>3.8</v>
      </c>
      <c r="J1921" s="9">
        <v>0</v>
      </c>
    </row>
    <row r="1922" spans="1:10" s="23" customFormat="1" x14ac:dyDescent="0.45">
      <c r="A1922" s="47" t="s">
        <v>1273</v>
      </c>
      <c r="B1922" s="64" t="s">
        <v>1595</v>
      </c>
      <c r="C1922" s="13">
        <v>96</v>
      </c>
      <c r="D1922" s="14">
        <v>0</v>
      </c>
      <c r="E1922" s="14">
        <v>0</v>
      </c>
      <c r="F1922" s="13">
        <v>97.9</v>
      </c>
      <c r="G1922" s="14">
        <v>0</v>
      </c>
      <c r="H1922" s="14">
        <v>0</v>
      </c>
      <c r="I1922" s="1">
        <v>1.9</v>
      </c>
      <c r="J1922" s="9">
        <v>0</v>
      </c>
    </row>
    <row r="1923" spans="1:10" s="23" customFormat="1" x14ac:dyDescent="0.45">
      <c r="A1923" s="47" t="s">
        <v>1014</v>
      </c>
      <c r="B1923" s="64" t="s">
        <v>1595</v>
      </c>
      <c r="C1923" s="13">
        <v>146.35</v>
      </c>
      <c r="D1923" s="14">
        <v>0</v>
      </c>
      <c r="E1923" s="14">
        <v>0</v>
      </c>
      <c r="F1923" s="13">
        <v>149.30000000000001</v>
      </c>
      <c r="G1923" s="14">
        <v>0</v>
      </c>
      <c r="H1923" s="14">
        <v>0</v>
      </c>
      <c r="I1923" s="1">
        <v>2.95</v>
      </c>
      <c r="J1923" s="9">
        <v>0</v>
      </c>
    </row>
    <row r="1924" spans="1:10" s="23" customFormat="1" x14ac:dyDescent="0.45">
      <c r="A1924" s="47" t="s">
        <v>270</v>
      </c>
      <c r="B1924" s="64" t="s">
        <v>1595</v>
      </c>
      <c r="C1924" s="13">
        <v>73.150000000000006</v>
      </c>
      <c r="D1924" s="14">
        <v>0</v>
      </c>
      <c r="E1924" s="14">
        <v>0</v>
      </c>
      <c r="F1924" s="13">
        <v>74.599999999999994</v>
      </c>
      <c r="G1924" s="14">
        <v>0</v>
      </c>
      <c r="H1924" s="14">
        <v>0</v>
      </c>
      <c r="I1924" s="1">
        <v>1.45</v>
      </c>
      <c r="J1924" s="9">
        <v>0</v>
      </c>
    </row>
    <row r="1925" spans="1:10" s="23" customFormat="1" x14ac:dyDescent="0.45">
      <c r="A1925" s="47" t="s">
        <v>2107</v>
      </c>
      <c r="B1925" s="64" t="s">
        <v>1595</v>
      </c>
      <c r="C1925" s="13">
        <v>266.10000000000002</v>
      </c>
      <c r="D1925" s="14">
        <v>15</v>
      </c>
      <c r="E1925" s="14">
        <v>3991.5</v>
      </c>
      <c r="F1925" s="13">
        <v>271.39999999999998</v>
      </c>
      <c r="G1925" s="14">
        <v>15</v>
      </c>
      <c r="H1925" s="14">
        <v>4071</v>
      </c>
      <c r="I1925" s="1">
        <v>5.3</v>
      </c>
      <c r="J1925" s="9">
        <v>79.5</v>
      </c>
    </row>
    <row r="1926" spans="1:10" s="23" customFormat="1" x14ac:dyDescent="0.45">
      <c r="A1926" s="47" t="s">
        <v>1038</v>
      </c>
      <c r="B1926" s="64" t="s">
        <v>1595</v>
      </c>
      <c r="C1926" s="13">
        <v>266.10000000000002</v>
      </c>
      <c r="D1926" s="14">
        <v>4</v>
      </c>
      <c r="E1926" s="14">
        <v>1064.4000000000001</v>
      </c>
      <c r="F1926" s="13">
        <v>271.39999999999998</v>
      </c>
      <c r="G1926" s="14">
        <v>4</v>
      </c>
      <c r="H1926" s="14">
        <v>1085.5999999999999</v>
      </c>
      <c r="I1926" s="1">
        <v>5.3</v>
      </c>
      <c r="J1926" s="9">
        <v>21.2</v>
      </c>
    </row>
    <row r="1927" spans="1:10" s="23" customFormat="1" x14ac:dyDescent="0.45">
      <c r="A1927" s="47" t="s">
        <v>2109</v>
      </c>
      <c r="B1927" s="64" t="s">
        <v>1595</v>
      </c>
      <c r="C1927" s="13">
        <v>218.65</v>
      </c>
      <c r="D1927" s="14">
        <v>20</v>
      </c>
      <c r="E1927" s="14">
        <v>4373</v>
      </c>
      <c r="F1927" s="13">
        <v>223</v>
      </c>
      <c r="G1927" s="14">
        <v>20</v>
      </c>
      <c r="H1927" s="14">
        <v>4460</v>
      </c>
      <c r="I1927" s="1">
        <v>4.3499999999999996</v>
      </c>
      <c r="J1927" s="9">
        <v>87</v>
      </c>
    </row>
    <row r="1928" spans="1:10" s="23" customFormat="1" x14ac:dyDescent="0.45">
      <c r="A1928" s="47" t="s">
        <v>1946</v>
      </c>
      <c r="B1928" s="64" t="s">
        <v>1595</v>
      </c>
      <c r="C1928" s="13">
        <v>33.200000000000003</v>
      </c>
      <c r="D1928" s="14">
        <v>200</v>
      </c>
      <c r="E1928" s="14">
        <v>6640</v>
      </c>
      <c r="F1928" s="13">
        <v>33.9</v>
      </c>
      <c r="G1928" s="14">
        <v>200</v>
      </c>
      <c r="H1928" s="14">
        <v>6780</v>
      </c>
      <c r="I1928" s="1">
        <v>0.7</v>
      </c>
      <c r="J1928" s="9">
        <v>140</v>
      </c>
    </row>
    <row r="1929" spans="1:10" s="23" customFormat="1" x14ac:dyDescent="0.45">
      <c r="A1929" s="47" t="s">
        <v>1841</v>
      </c>
      <c r="B1929" s="64" t="s">
        <v>1595</v>
      </c>
      <c r="C1929" s="13">
        <v>66.400000000000006</v>
      </c>
      <c r="D1929" s="14">
        <v>50</v>
      </c>
      <c r="E1929" s="14">
        <v>3320</v>
      </c>
      <c r="F1929" s="13">
        <v>67.7</v>
      </c>
      <c r="G1929" s="14">
        <v>50</v>
      </c>
      <c r="H1929" s="14">
        <v>3385</v>
      </c>
      <c r="I1929" s="1">
        <v>1.3</v>
      </c>
      <c r="J1929" s="9">
        <v>65</v>
      </c>
    </row>
    <row r="1930" spans="1:10" s="23" customFormat="1" x14ac:dyDescent="0.45">
      <c r="A1930" s="47" t="s">
        <v>525</v>
      </c>
      <c r="B1930" s="64" t="s">
        <v>1595</v>
      </c>
      <c r="C1930" s="13">
        <v>33.200000000000003</v>
      </c>
      <c r="D1930" s="14">
        <v>16</v>
      </c>
      <c r="E1930" s="14">
        <v>531.20000000000005</v>
      </c>
      <c r="F1930" s="13">
        <v>33.9</v>
      </c>
      <c r="G1930" s="14">
        <v>16</v>
      </c>
      <c r="H1930" s="14">
        <v>542.4</v>
      </c>
      <c r="I1930" s="1">
        <v>0.7</v>
      </c>
      <c r="J1930" s="9">
        <v>11.2</v>
      </c>
    </row>
    <row r="1931" spans="1:10" s="23" customFormat="1" x14ac:dyDescent="0.45">
      <c r="A1931" s="47" t="s">
        <v>337</v>
      </c>
      <c r="B1931" s="64" t="s">
        <v>1595</v>
      </c>
      <c r="C1931" s="13">
        <v>192</v>
      </c>
      <c r="D1931" s="14">
        <v>1550</v>
      </c>
      <c r="E1931" s="14">
        <v>297600</v>
      </c>
      <c r="F1931" s="13">
        <v>195.8</v>
      </c>
      <c r="G1931" s="14">
        <v>1550</v>
      </c>
      <c r="H1931" s="14">
        <v>303490</v>
      </c>
      <c r="I1931" s="1">
        <v>3.8</v>
      </c>
      <c r="J1931" s="9">
        <v>5890</v>
      </c>
    </row>
    <row r="1932" spans="1:10" s="23" customFormat="1" x14ac:dyDescent="0.45">
      <c r="A1932" s="47" t="s">
        <v>239</v>
      </c>
      <c r="B1932" s="64" t="s">
        <v>1595</v>
      </c>
      <c r="C1932" s="13">
        <v>96</v>
      </c>
      <c r="D1932" s="14">
        <v>590</v>
      </c>
      <c r="E1932" s="14">
        <v>56640</v>
      </c>
      <c r="F1932" s="13">
        <v>97.9</v>
      </c>
      <c r="G1932" s="14">
        <v>590</v>
      </c>
      <c r="H1932" s="14">
        <v>57761</v>
      </c>
      <c r="I1932" s="1">
        <v>1.9</v>
      </c>
      <c r="J1932" s="9">
        <v>1121</v>
      </c>
    </row>
    <row r="1933" spans="1:10" s="23" customFormat="1" x14ac:dyDescent="0.45">
      <c r="A1933" s="47" t="s">
        <v>1854</v>
      </c>
      <c r="B1933" s="64" t="s">
        <v>1595</v>
      </c>
      <c r="C1933" s="13">
        <v>59.6</v>
      </c>
      <c r="D1933" s="14">
        <v>241</v>
      </c>
      <c r="E1933" s="14">
        <v>14363.6</v>
      </c>
      <c r="F1933" s="13">
        <v>60.8</v>
      </c>
      <c r="G1933" s="14">
        <v>241</v>
      </c>
      <c r="H1933" s="14">
        <v>14652.8</v>
      </c>
      <c r="I1933" s="1">
        <v>1.2</v>
      </c>
      <c r="J1933" s="9">
        <v>289.2</v>
      </c>
    </row>
    <row r="1934" spans="1:10" s="23" customFormat="1" x14ac:dyDescent="0.45">
      <c r="A1934" s="47" t="s">
        <v>1704</v>
      </c>
      <c r="B1934" s="64" t="s">
        <v>1595</v>
      </c>
      <c r="C1934" s="13">
        <v>29.8</v>
      </c>
      <c r="D1934" s="14">
        <v>200</v>
      </c>
      <c r="E1934" s="14">
        <v>5960</v>
      </c>
      <c r="F1934" s="13">
        <v>30.4</v>
      </c>
      <c r="G1934" s="14">
        <v>200</v>
      </c>
      <c r="H1934" s="14">
        <v>6080</v>
      </c>
      <c r="I1934" s="1">
        <v>0.6</v>
      </c>
      <c r="J1934" s="9">
        <v>120</v>
      </c>
    </row>
    <row r="1935" spans="1:10" s="23" customFormat="1" x14ac:dyDescent="0.45">
      <c r="A1935" s="47" t="s">
        <v>1298</v>
      </c>
      <c r="B1935" s="64" t="s">
        <v>1595</v>
      </c>
      <c r="C1935" s="13">
        <v>42.4</v>
      </c>
      <c r="D1935" s="14">
        <v>24000</v>
      </c>
      <c r="E1935" s="14">
        <v>1017600</v>
      </c>
      <c r="F1935" s="13">
        <v>43.2</v>
      </c>
      <c r="G1935" s="14">
        <v>24000</v>
      </c>
      <c r="H1935" s="14">
        <v>1036800</v>
      </c>
      <c r="I1935" s="1">
        <v>0.8</v>
      </c>
      <c r="J1935" s="9">
        <v>19200</v>
      </c>
    </row>
    <row r="1936" spans="1:10" s="23" customFormat="1" x14ac:dyDescent="0.45">
      <c r="A1936" s="47" t="s">
        <v>976</v>
      </c>
      <c r="B1936" s="64" t="s">
        <v>1595</v>
      </c>
      <c r="C1936" s="13">
        <v>21.2</v>
      </c>
      <c r="D1936" s="14">
        <v>7500</v>
      </c>
      <c r="E1936" s="14">
        <v>159000</v>
      </c>
      <c r="F1936" s="13">
        <v>21.6</v>
      </c>
      <c r="G1936" s="14">
        <v>7500</v>
      </c>
      <c r="H1936" s="14">
        <v>162000</v>
      </c>
      <c r="I1936" s="1">
        <v>0.4</v>
      </c>
      <c r="J1936" s="9">
        <v>3000</v>
      </c>
    </row>
    <row r="1937" spans="1:10" s="23" customFormat="1" x14ac:dyDescent="0.45">
      <c r="A1937" s="47" t="s">
        <v>59</v>
      </c>
      <c r="B1937" s="64" t="s">
        <v>1595</v>
      </c>
      <c r="C1937" s="13">
        <v>192</v>
      </c>
      <c r="D1937" s="14">
        <v>10</v>
      </c>
      <c r="E1937" s="14">
        <v>1920</v>
      </c>
      <c r="F1937" s="13">
        <v>195.8</v>
      </c>
      <c r="G1937" s="14">
        <v>10</v>
      </c>
      <c r="H1937" s="14">
        <v>1958</v>
      </c>
      <c r="I1937" s="1">
        <v>3.8</v>
      </c>
      <c r="J1937" s="9">
        <v>38</v>
      </c>
    </row>
    <row r="1938" spans="1:10" s="23" customFormat="1" x14ac:dyDescent="0.45">
      <c r="A1938" s="47" t="s">
        <v>1475</v>
      </c>
      <c r="B1938" s="64" t="s">
        <v>1595</v>
      </c>
      <c r="C1938" s="13">
        <v>50.2</v>
      </c>
      <c r="D1938" s="14">
        <v>10</v>
      </c>
      <c r="E1938" s="14">
        <v>502</v>
      </c>
      <c r="F1938" s="13">
        <v>51.2</v>
      </c>
      <c r="G1938" s="14">
        <v>10</v>
      </c>
      <c r="H1938" s="14">
        <v>512</v>
      </c>
      <c r="I1938" s="1">
        <v>1</v>
      </c>
      <c r="J1938" s="9">
        <v>10</v>
      </c>
    </row>
    <row r="1939" spans="1:10" s="23" customFormat="1" x14ac:dyDescent="0.45">
      <c r="A1939" s="47" t="s">
        <v>1270</v>
      </c>
      <c r="B1939" s="64" t="s">
        <v>1595</v>
      </c>
      <c r="C1939" s="13">
        <v>25.1</v>
      </c>
      <c r="D1939" s="14">
        <v>10</v>
      </c>
      <c r="E1939" s="14">
        <v>251</v>
      </c>
      <c r="F1939" s="13">
        <v>25.6</v>
      </c>
      <c r="G1939" s="14">
        <v>10</v>
      </c>
      <c r="H1939" s="14">
        <v>256</v>
      </c>
      <c r="I1939" s="1">
        <v>0.5</v>
      </c>
      <c r="J1939" s="9">
        <v>5</v>
      </c>
    </row>
    <row r="1940" spans="1:10" s="23" customFormat="1" x14ac:dyDescent="0.45">
      <c r="A1940" s="47" t="s">
        <v>1771</v>
      </c>
      <c r="B1940" s="64" t="s">
        <v>1595</v>
      </c>
      <c r="C1940" s="13">
        <v>50.2</v>
      </c>
      <c r="D1940" s="14">
        <v>15</v>
      </c>
      <c r="E1940" s="14">
        <v>753</v>
      </c>
      <c r="F1940" s="13">
        <v>51.2</v>
      </c>
      <c r="G1940" s="14">
        <v>15</v>
      </c>
      <c r="H1940" s="14">
        <v>768</v>
      </c>
      <c r="I1940" s="1">
        <v>1</v>
      </c>
      <c r="J1940" s="9">
        <v>15</v>
      </c>
    </row>
    <row r="1941" spans="1:10" s="23" customFormat="1" x14ac:dyDescent="0.45">
      <c r="A1941" s="47" t="s">
        <v>1483</v>
      </c>
      <c r="B1941" s="64" t="s">
        <v>1595</v>
      </c>
      <c r="C1941" s="13">
        <v>25.1</v>
      </c>
      <c r="D1941" s="14">
        <v>20</v>
      </c>
      <c r="E1941" s="14">
        <v>502</v>
      </c>
      <c r="F1941" s="13">
        <v>25.6</v>
      </c>
      <c r="G1941" s="14">
        <v>20</v>
      </c>
      <c r="H1941" s="14">
        <v>512</v>
      </c>
      <c r="I1941" s="1">
        <v>0.5</v>
      </c>
      <c r="J1941" s="9">
        <v>10</v>
      </c>
    </row>
    <row r="1942" spans="1:10" s="23" customFormat="1" x14ac:dyDescent="0.45">
      <c r="A1942" s="47" t="s">
        <v>1561</v>
      </c>
      <c r="B1942" s="64" t="s">
        <v>1595</v>
      </c>
      <c r="C1942" s="13">
        <v>50.2</v>
      </c>
      <c r="D1942" s="14">
        <v>16</v>
      </c>
      <c r="E1942" s="14">
        <v>803.2</v>
      </c>
      <c r="F1942" s="13">
        <v>51.2</v>
      </c>
      <c r="G1942" s="14">
        <v>16</v>
      </c>
      <c r="H1942" s="14">
        <v>819.2</v>
      </c>
      <c r="I1942" s="1">
        <v>1</v>
      </c>
      <c r="J1942" s="9">
        <v>16</v>
      </c>
    </row>
    <row r="1943" spans="1:10" s="23" customFormat="1" x14ac:dyDescent="0.45">
      <c r="A1943" s="47" t="s">
        <v>2260</v>
      </c>
      <c r="B1943" s="64" t="s">
        <v>1595</v>
      </c>
      <c r="C1943" s="13">
        <v>25.1</v>
      </c>
      <c r="D1943" s="14">
        <v>10</v>
      </c>
      <c r="E1943" s="14">
        <v>251</v>
      </c>
      <c r="F1943" s="13">
        <v>25.6</v>
      </c>
      <c r="G1943" s="14">
        <v>10</v>
      </c>
      <c r="H1943" s="14">
        <v>256</v>
      </c>
      <c r="I1943" s="1">
        <v>0.5</v>
      </c>
      <c r="J1943" s="9">
        <v>5</v>
      </c>
    </row>
    <row r="1944" spans="1:10" s="23" customFormat="1" x14ac:dyDescent="0.45">
      <c r="A1944" s="47" t="s">
        <v>197</v>
      </c>
      <c r="B1944" s="64" t="s">
        <v>1595</v>
      </c>
      <c r="C1944" s="13">
        <v>56.9</v>
      </c>
      <c r="D1944" s="14">
        <v>13</v>
      </c>
      <c r="E1944" s="14">
        <v>739.7</v>
      </c>
      <c r="F1944" s="13">
        <v>58</v>
      </c>
      <c r="G1944" s="14">
        <v>13</v>
      </c>
      <c r="H1944" s="14">
        <v>754</v>
      </c>
      <c r="I1944" s="1">
        <v>1.1000000000000001</v>
      </c>
      <c r="J1944" s="9">
        <v>14.3</v>
      </c>
    </row>
    <row r="1945" spans="1:10" s="23" customFormat="1" x14ac:dyDescent="0.45">
      <c r="A1945" s="47" t="s">
        <v>2168</v>
      </c>
      <c r="B1945" s="64" t="s">
        <v>1595</v>
      </c>
      <c r="C1945" s="13">
        <v>28.45</v>
      </c>
      <c r="D1945" s="14">
        <v>8</v>
      </c>
      <c r="E1945" s="14">
        <v>227.6</v>
      </c>
      <c r="F1945" s="13">
        <v>29</v>
      </c>
      <c r="G1945" s="14">
        <v>8</v>
      </c>
      <c r="H1945" s="14">
        <v>232</v>
      </c>
      <c r="I1945" s="1">
        <v>0.55000000000000004</v>
      </c>
      <c r="J1945" s="9">
        <v>4.4000000000000004</v>
      </c>
    </row>
    <row r="1946" spans="1:10" s="23" customFormat="1" x14ac:dyDescent="0.45">
      <c r="A1946" s="47" t="s">
        <v>300</v>
      </c>
      <c r="B1946" s="64" t="s">
        <v>1595</v>
      </c>
      <c r="C1946" s="13">
        <v>50.2</v>
      </c>
      <c r="D1946" s="14">
        <v>210</v>
      </c>
      <c r="E1946" s="14">
        <v>10542</v>
      </c>
      <c r="F1946" s="13">
        <v>51.2</v>
      </c>
      <c r="G1946" s="14">
        <v>210</v>
      </c>
      <c r="H1946" s="14">
        <v>10752</v>
      </c>
      <c r="I1946" s="1">
        <v>1</v>
      </c>
      <c r="J1946" s="9">
        <v>210</v>
      </c>
    </row>
    <row r="1947" spans="1:10" s="23" customFormat="1" x14ac:dyDescent="0.45">
      <c r="A1947" s="47" t="s">
        <v>2030</v>
      </c>
      <c r="B1947" s="64" t="s">
        <v>1595</v>
      </c>
      <c r="C1947" s="13">
        <v>25.1</v>
      </c>
      <c r="D1947" s="14">
        <v>135</v>
      </c>
      <c r="E1947" s="14">
        <v>3388.5</v>
      </c>
      <c r="F1947" s="13">
        <v>25.6</v>
      </c>
      <c r="G1947" s="14">
        <v>135</v>
      </c>
      <c r="H1947" s="14">
        <v>3456</v>
      </c>
      <c r="I1947" s="1">
        <v>0.5</v>
      </c>
      <c r="J1947" s="9">
        <v>67.5</v>
      </c>
    </row>
    <row r="1948" spans="1:10" s="23" customFormat="1" x14ac:dyDescent="0.45">
      <c r="A1948" s="47" t="s">
        <v>481</v>
      </c>
      <c r="B1948" s="64" t="s">
        <v>1595</v>
      </c>
      <c r="C1948" s="13">
        <v>32.6</v>
      </c>
      <c r="D1948" s="14">
        <v>8000</v>
      </c>
      <c r="E1948" s="14">
        <v>260800</v>
      </c>
      <c r="F1948" s="13">
        <v>33.200000000000003</v>
      </c>
      <c r="G1948" s="14">
        <v>7600</v>
      </c>
      <c r="H1948" s="14">
        <v>252320</v>
      </c>
      <c r="I1948" s="1">
        <v>0.6</v>
      </c>
      <c r="J1948" s="9">
        <v>-8480</v>
      </c>
    </row>
    <row r="1949" spans="1:10" s="23" customFormat="1" x14ac:dyDescent="0.45">
      <c r="A1949" s="47" t="s">
        <v>397</v>
      </c>
      <c r="B1949" s="64" t="s">
        <v>1595</v>
      </c>
      <c r="C1949" s="13">
        <v>16.3</v>
      </c>
      <c r="D1949" s="14">
        <v>3000</v>
      </c>
      <c r="E1949" s="14">
        <v>48900</v>
      </c>
      <c r="F1949" s="13">
        <v>16.600000000000001</v>
      </c>
      <c r="G1949" s="14">
        <v>3000</v>
      </c>
      <c r="H1949" s="14">
        <v>49800</v>
      </c>
      <c r="I1949" s="1">
        <v>0.3</v>
      </c>
      <c r="J1949" s="9">
        <v>900</v>
      </c>
    </row>
    <row r="1950" spans="1:10" s="23" customFormat="1" x14ac:dyDescent="0.45">
      <c r="A1950" s="47" t="s">
        <v>1429</v>
      </c>
      <c r="B1950" s="64" t="s">
        <v>1595</v>
      </c>
      <c r="C1950" s="13">
        <v>145.35</v>
      </c>
      <c r="D1950" s="14">
        <v>20</v>
      </c>
      <c r="E1950" s="14">
        <v>2907</v>
      </c>
      <c r="F1950" s="13">
        <v>148</v>
      </c>
      <c r="G1950" s="14">
        <v>20</v>
      </c>
      <c r="H1950" s="14">
        <v>2960</v>
      </c>
      <c r="I1950" s="1">
        <v>2.65</v>
      </c>
      <c r="J1950" s="9">
        <v>53</v>
      </c>
    </row>
    <row r="1951" spans="1:10" s="23" customFormat="1" x14ac:dyDescent="0.45">
      <c r="A1951" s="47" t="s">
        <v>1073</v>
      </c>
      <c r="B1951" s="64" t="s">
        <v>1595</v>
      </c>
      <c r="C1951" s="13">
        <v>41</v>
      </c>
      <c r="D1951" s="14">
        <v>225</v>
      </c>
      <c r="E1951" s="14">
        <v>9225</v>
      </c>
      <c r="F1951" s="13">
        <v>42</v>
      </c>
      <c r="G1951" s="14">
        <v>225</v>
      </c>
      <c r="H1951" s="14">
        <v>9450</v>
      </c>
      <c r="I1951" s="1">
        <v>1</v>
      </c>
      <c r="J1951" s="9">
        <v>225</v>
      </c>
    </row>
    <row r="1952" spans="1:10" s="23" customFormat="1" x14ac:dyDescent="0.45">
      <c r="A1952" s="47" t="s">
        <v>1386</v>
      </c>
      <c r="B1952" s="64" t="s">
        <v>1595</v>
      </c>
      <c r="C1952" s="13">
        <v>229</v>
      </c>
      <c r="D1952" s="14">
        <v>36</v>
      </c>
      <c r="E1952" s="14">
        <v>8244</v>
      </c>
      <c r="F1952" s="13">
        <v>234</v>
      </c>
      <c r="G1952" s="14">
        <v>36</v>
      </c>
      <c r="H1952" s="14">
        <v>8424</v>
      </c>
      <c r="I1952" s="1">
        <v>5</v>
      </c>
      <c r="J1952" s="9">
        <v>180</v>
      </c>
    </row>
    <row r="1953" spans="1:10" s="23" customFormat="1" x14ac:dyDescent="0.45">
      <c r="A1953" s="47" t="s">
        <v>2087</v>
      </c>
      <c r="B1953" s="64" t="s">
        <v>1595</v>
      </c>
      <c r="C1953" s="13">
        <v>106</v>
      </c>
      <c r="D1953" s="14">
        <v>2</v>
      </c>
      <c r="E1953" s="14">
        <v>212</v>
      </c>
      <c r="F1953" s="13">
        <v>108</v>
      </c>
      <c r="G1953" s="14">
        <v>2</v>
      </c>
      <c r="H1953" s="14">
        <v>216</v>
      </c>
      <c r="I1953" s="1">
        <v>2</v>
      </c>
      <c r="J1953" s="9">
        <v>4</v>
      </c>
    </row>
    <row r="1954" spans="1:10" s="23" customFormat="1" x14ac:dyDescent="0.45">
      <c r="A1954" s="47" t="s">
        <v>586</v>
      </c>
      <c r="B1954" s="64" t="s">
        <v>1595</v>
      </c>
      <c r="C1954" s="13">
        <v>19.149999999999999</v>
      </c>
      <c r="D1954" s="14">
        <v>0</v>
      </c>
      <c r="E1954" s="14">
        <v>0</v>
      </c>
      <c r="F1954" s="13">
        <v>20</v>
      </c>
      <c r="G1954" s="14">
        <v>0</v>
      </c>
      <c r="H1954" s="14">
        <v>0</v>
      </c>
      <c r="I1954" s="1">
        <v>0.85</v>
      </c>
      <c r="J1954" s="9">
        <v>0</v>
      </c>
    </row>
    <row r="1955" spans="1:10" s="23" customFormat="1" x14ac:dyDescent="0.45">
      <c r="A1955" s="47" t="s">
        <v>1410</v>
      </c>
      <c r="B1955" s="64" t="s">
        <v>1842</v>
      </c>
      <c r="C1955" s="13">
        <v>242</v>
      </c>
      <c r="D1955" s="14">
        <v>561</v>
      </c>
      <c r="E1955" s="14">
        <v>135762</v>
      </c>
      <c r="F1955" s="13">
        <v>246</v>
      </c>
      <c r="G1955" s="14">
        <v>561</v>
      </c>
      <c r="H1955" s="14">
        <v>138006</v>
      </c>
      <c r="I1955" s="1">
        <v>4</v>
      </c>
      <c r="J1955" s="9">
        <v>2244</v>
      </c>
    </row>
    <row r="1956" spans="1:10" s="23" customFormat="1" x14ac:dyDescent="0.45">
      <c r="A1956" s="47" t="s">
        <v>671</v>
      </c>
      <c r="B1956" s="64" t="s">
        <v>1842</v>
      </c>
      <c r="C1956" s="13">
        <v>81</v>
      </c>
      <c r="D1956" s="14">
        <v>15</v>
      </c>
      <c r="E1956" s="14">
        <v>1215</v>
      </c>
      <c r="F1956" s="13">
        <v>83</v>
      </c>
      <c r="G1956" s="14">
        <v>15</v>
      </c>
      <c r="H1956" s="14">
        <v>1245</v>
      </c>
      <c r="I1956" s="1">
        <v>2</v>
      </c>
      <c r="J1956" s="9">
        <v>30</v>
      </c>
    </row>
    <row r="1957" spans="1:10" s="23" customFormat="1" x14ac:dyDescent="0.45">
      <c r="A1957" s="47" t="s">
        <v>748</v>
      </c>
      <c r="B1957" s="64" t="s">
        <v>1842</v>
      </c>
      <c r="C1957" s="13">
        <v>322</v>
      </c>
      <c r="D1957" s="14">
        <v>20</v>
      </c>
      <c r="E1957" s="14">
        <v>6440</v>
      </c>
      <c r="F1957" s="13">
        <v>327</v>
      </c>
      <c r="G1957" s="14">
        <v>20</v>
      </c>
      <c r="H1957" s="14">
        <v>6540</v>
      </c>
      <c r="I1957" s="1">
        <v>5</v>
      </c>
      <c r="J1957" s="9">
        <v>100</v>
      </c>
    </row>
    <row r="1958" spans="1:10" s="23" customFormat="1" x14ac:dyDescent="0.45">
      <c r="A1958" s="47" t="s">
        <v>1412</v>
      </c>
      <c r="B1958" s="64" t="s">
        <v>1842</v>
      </c>
      <c r="C1958" s="13">
        <v>161</v>
      </c>
      <c r="D1958" s="14">
        <v>82</v>
      </c>
      <c r="E1958" s="14">
        <v>13202</v>
      </c>
      <c r="F1958" s="13">
        <v>163</v>
      </c>
      <c r="G1958" s="14">
        <v>82</v>
      </c>
      <c r="H1958" s="14">
        <v>13366</v>
      </c>
      <c r="I1958" s="1">
        <v>2</v>
      </c>
      <c r="J1958" s="9">
        <v>164</v>
      </c>
    </row>
    <row r="1959" spans="1:10" s="23" customFormat="1" x14ac:dyDescent="0.45">
      <c r="A1959" s="47" t="s">
        <v>307</v>
      </c>
      <c r="B1959" s="64" t="s">
        <v>1842</v>
      </c>
      <c r="C1959" s="13">
        <v>322</v>
      </c>
      <c r="D1959" s="14">
        <v>559</v>
      </c>
      <c r="E1959" s="14">
        <v>179998</v>
      </c>
      <c r="F1959" s="13">
        <v>327</v>
      </c>
      <c r="G1959" s="14">
        <v>559</v>
      </c>
      <c r="H1959" s="14">
        <v>182793</v>
      </c>
      <c r="I1959" s="1">
        <v>5</v>
      </c>
      <c r="J1959" s="9">
        <v>2795</v>
      </c>
    </row>
    <row r="1960" spans="1:10" s="23" customFormat="1" x14ac:dyDescent="0.45">
      <c r="A1960" s="47" t="s">
        <v>2077</v>
      </c>
      <c r="B1960" s="64" t="s">
        <v>1842</v>
      </c>
      <c r="C1960" s="13">
        <v>322</v>
      </c>
      <c r="D1960" s="14">
        <v>100</v>
      </c>
      <c r="E1960" s="14">
        <v>32200</v>
      </c>
      <c r="F1960" s="13">
        <v>327</v>
      </c>
      <c r="G1960" s="14">
        <v>100</v>
      </c>
      <c r="H1960" s="14">
        <v>32700</v>
      </c>
      <c r="I1960" s="1">
        <v>5</v>
      </c>
      <c r="J1960" s="9">
        <v>500</v>
      </c>
    </row>
    <row r="1961" spans="1:10" s="23" customFormat="1" x14ac:dyDescent="0.45">
      <c r="A1961" s="47" t="s">
        <v>1935</v>
      </c>
      <c r="B1961" s="64" t="s">
        <v>1842</v>
      </c>
      <c r="C1961" s="13">
        <v>403</v>
      </c>
      <c r="D1961" s="14">
        <v>20</v>
      </c>
      <c r="E1961" s="14">
        <v>8060</v>
      </c>
      <c r="F1961" s="13">
        <v>410</v>
      </c>
      <c r="G1961" s="14">
        <v>20</v>
      </c>
      <c r="H1961" s="14">
        <v>8200</v>
      </c>
      <c r="I1961" s="1">
        <v>7</v>
      </c>
      <c r="J1961" s="9">
        <v>140</v>
      </c>
    </row>
    <row r="1962" spans="1:10" s="23" customFormat="1" x14ac:dyDescent="0.45">
      <c r="A1962" s="47" t="s">
        <v>1851</v>
      </c>
      <c r="B1962" s="64" t="s">
        <v>1790</v>
      </c>
      <c r="C1962" s="13">
        <v>33.1</v>
      </c>
      <c r="D1962" s="14">
        <v>100</v>
      </c>
      <c r="E1962" s="14">
        <v>3310</v>
      </c>
      <c r="F1962" s="13">
        <v>34</v>
      </c>
      <c r="G1962" s="14">
        <v>100</v>
      </c>
      <c r="H1962" s="14">
        <v>3400</v>
      </c>
      <c r="I1962" s="1">
        <v>0.9</v>
      </c>
      <c r="J1962" s="9">
        <v>90</v>
      </c>
    </row>
    <row r="1963" spans="1:10" s="23" customFormat="1" x14ac:dyDescent="0.45">
      <c r="A1963" s="47" t="s">
        <v>1650</v>
      </c>
      <c r="B1963" s="64" t="s">
        <v>1790</v>
      </c>
      <c r="C1963" s="13">
        <v>27.5</v>
      </c>
      <c r="D1963" s="14">
        <v>0</v>
      </c>
      <c r="E1963" s="14">
        <v>0</v>
      </c>
      <c r="F1963" s="13">
        <v>28</v>
      </c>
      <c r="G1963" s="14">
        <v>0</v>
      </c>
      <c r="H1963" s="14">
        <v>0</v>
      </c>
      <c r="I1963" s="1">
        <v>0.5</v>
      </c>
      <c r="J1963" s="9">
        <v>0</v>
      </c>
    </row>
    <row r="1964" spans="1:10" s="23" customFormat="1" x14ac:dyDescent="0.45">
      <c r="A1964" s="47" t="s">
        <v>2217</v>
      </c>
      <c r="B1964" s="64" t="s">
        <v>1790</v>
      </c>
      <c r="C1964" s="13">
        <v>11</v>
      </c>
      <c r="D1964" s="14">
        <v>3</v>
      </c>
      <c r="E1964" s="14">
        <v>33</v>
      </c>
      <c r="F1964" s="13">
        <v>11</v>
      </c>
      <c r="G1964" s="14">
        <v>3</v>
      </c>
      <c r="H1964" s="14">
        <v>33</v>
      </c>
      <c r="I1964" s="1">
        <v>0</v>
      </c>
      <c r="J1964" s="9">
        <v>0</v>
      </c>
    </row>
    <row r="1965" spans="1:10" s="23" customFormat="1" x14ac:dyDescent="0.45">
      <c r="A1965" s="47" t="s">
        <v>566</v>
      </c>
      <c r="B1965" s="64" t="s">
        <v>1595</v>
      </c>
      <c r="C1965" s="13">
        <v>66.400000000000006</v>
      </c>
      <c r="D1965" s="14">
        <v>902</v>
      </c>
      <c r="E1965" s="14">
        <v>59892.800000000003</v>
      </c>
      <c r="F1965" s="13">
        <v>67.7</v>
      </c>
      <c r="G1965" s="14">
        <v>902</v>
      </c>
      <c r="H1965" s="14">
        <v>61065.4</v>
      </c>
      <c r="I1965" s="1">
        <v>1.3</v>
      </c>
      <c r="J1965" s="9">
        <v>1172.5999999999999</v>
      </c>
    </row>
    <row r="1966" spans="1:10" s="23" customFormat="1" x14ac:dyDescent="0.45">
      <c r="A1966" s="47" t="s">
        <v>1586</v>
      </c>
      <c r="B1966" s="64" t="s">
        <v>1595</v>
      </c>
      <c r="C1966" s="13">
        <v>33.200000000000003</v>
      </c>
      <c r="D1966" s="14">
        <v>530</v>
      </c>
      <c r="E1966" s="14">
        <v>17596</v>
      </c>
      <c r="F1966" s="13">
        <v>33.9</v>
      </c>
      <c r="G1966" s="14">
        <v>530</v>
      </c>
      <c r="H1966" s="14">
        <v>17967</v>
      </c>
      <c r="I1966" s="1">
        <v>0.7</v>
      </c>
      <c r="J1966" s="9">
        <v>371</v>
      </c>
    </row>
    <row r="1967" spans="1:10" s="23" customFormat="1" x14ac:dyDescent="0.45">
      <c r="A1967" s="47" t="s">
        <v>76</v>
      </c>
      <c r="B1967" s="64" t="s">
        <v>1595</v>
      </c>
      <c r="C1967" s="13">
        <v>59.6</v>
      </c>
      <c r="D1967" s="14">
        <v>120</v>
      </c>
      <c r="E1967" s="14">
        <v>7152</v>
      </c>
      <c r="F1967" s="13">
        <v>60.8</v>
      </c>
      <c r="G1967" s="14">
        <v>120</v>
      </c>
      <c r="H1967" s="14">
        <v>7296</v>
      </c>
      <c r="I1967" s="1">
        <v>1.2</v>
      </c>
      <c r="J1967" s="9">
        <v>144</v>
      </c>
    </row>
    <row r="1968" spans="1:10" s="23" customFormat="1" x14ac:dyDescent="0.45">
      <c r="A1968" s="47" t="s">
        <v>227</v>
      </c>
      <c r="B1968" s="64" t="s">
        <v>1595</v>
      </c>
      <c r="C1968" s="13">
        <v>29.8</v>
      </c>
      <c r="D1968" s="14">
        <v>70</v>
      </c>
      <c r="E1968" s="14">
        <v>2086</v>
      </c>
      <c r="F1968" s="13">
        <v>30.4</v>
      </c>
      <c r="G1968" s="14">
        <v>70</v>
      </c>
      <c r="H1968" s="14">
        <v>2128</v>
      </c>
      <c r="I1968" s="1">
        <v>0.6</v>
      </c>
      <c r="J1968" s="9">
        <v>42</v>
      </c>
    </row>
    <row r="1969" spans="1:10" s="23" customFormat="1" x14ac:dyDescent="0.45">
      <c r="A1969" s="47" t="s">
        <v>1930</v>
      </c>
      <c r="B1969" s="64" t="s">
        <v>1595</v>
      </c>
      <c r="C1969" s="13">
        <v>50.2</v>
      </c>
      <c r="D1969" s="14">
        <v>200</v>
      </c>
      <c r="E1969" s="14">
        <v>10040</v>
      </c>
      <c r="F1969" s="13">
        <v>51.2</v>
      </c>
      <c r="G1969" s="14">
        <v>200</v>
      </c>
      <c r="H1969" s="14">
        <v>10240</v>
      </c>
      <c r="I1969" s="1">
        <v>1</v>
      </c>
      <c r="J1969" s="9">
        <v>200</v>
      </c>
    </row>
    <row r="1970" spans="1:10" s="23" customFormat="1" x14ac:dyDescent="0.45">
      <c r="A1970" s="47" t="s">
        <v>2147</v>
      </c>
      <c r="B1970" s="64" t="s">
        <v>1595</v>
      </c>
      <c r="C1970" s="13">
        <v>25.1</v>
      </c>
      <c r="D1970" s="14">
        <v>125</v>
      </c>
      <c r="E1970" s="14">
        <v>3137.5</v>
      </c>
      <c r="F1970" s="13">
        <v>25.6</v>
      </c>
      <c r="G1970" s="14">
        <v>125</v>
      </c>
      <c r="H1970" s="14">
        <v>3200</v>
      </c>
      <c r="I1970" s="1">
        <v>0.5</v>
      </c>
      <c r="J1970" s="9">
        <v>62.5</v>
      </c>
    </row>
    <row r="1971" spans="1:10" s="23" customFormat="1" x14ac:dyDescent="0.45">
      <c r="A1971" s="47" t="s">
        <v>630</v>
      </c>
      <c r="B1971" s="64" t="s">
        <v>1595</v>
      </c>
      <c r="C1971" s="13">
        <v>82</v>
      </c>
      <c r="D1971" s="14">
        <v>3</v>
      </c>
      <c r="E1971" s="14">
        <v>246</v>
      </c>
      <c r="F1971" s="13">
        <v>84</v>
      </c>
      <c r="G1971" s="14">
        <v>3</v>
      </c>
      <c r="H1971" s="14">
        <v>252</v>
      </c>
      <c r="I1971" s="1">
        <v>2</v>
      </c>
      <c r="J1971" s="9">
        <v>6</v>
      </c>
    </row>
    <row r="1972" spans="1:10" s="23" customFormat="1" x14ac:dyDescent="0.45">
      <c r="A1972" s="47" t="s">
        <v>1604</v>
      </c>
      <c r="B1972" s="64" t="s">
        <v>1595</v>
      </c>
      <c r="C1972" s="13">
        <v>123</v>
      </c>
      <c r="D1972" s="14">
        <v>3</v>
      </c>
      <c r="E1972" s="14">
        <v>369</v>
      </c>
      <c r="F1972" s="13">
        <v>125</v>
      </c>
      <c r="G1972" s="14">
        <v>3</v>
      </c>
      <c r="H1972" s="14">
        <v>375</v>
      </c>
      <c r="I1972" s="1">
        <v>2</v>
      </c>
      <c r="J1972" s="9">
        <v>6</v>
      </c>
    </row>
    <row r="1973" spans="1:10" s="23" customFormat="1" x14ac:dyDescent="0.45">
      <c r="A1973" s="47" t="s">
        <v>386</v>
      </c>
      <c r="B1973" s="64" t="s">
        <v>1595</v>
      </c>
      <c r="C1973" s="13">
        <v>0</v>
      </c>
      <c r="D1973" s="14">
        <v>0</v>
      </c>
      <c r="E1973" s="14">
        <v>0</v>
      </c>
      <c r="F1973" s="13">
        <v>0</v>
      </c>
      <c r="G1973" s="14">
        <v>0</v>
      </c>
      <c r="H1973" s="14">
        <v>0</v>
      </c>
      <c r="I1973" s="1">
        <v>0</v>
      </c>
      <c r="J1973" s="9">
        <v>0</v>
      </c>
    </row>
    <row r="1974" spans="1:10" s="23" customFormat="1" x14ac:dyDescent="0.45">
      <c r="A1974" s="47" t="s">
        <v>116</v>
      </c>
      <c r="B1974" s="64" t="s">
        <v>1595</v>
      </c>
      <c r="C1974" s="13">
        <v>66.400000000000006</v>
      </c>
      <c r="D1974" s="14">
        <v>91</v>
      </c>
      <c r="E1974" s="14">
        <v>6042.4</v>
      </c>
      <c r="F1974" s="13">
        <v>67.7</v>
      </c>
      <c r="G1974" s="14">
        <v>91</v>
      </c>
      <c r="H1974" s="14">
        <v>6160.7</v>
      </c>
      <c r="I1974" s="1">
        <v>1.3</v>
      </c>
      <c r="J1974" s="9">
        <v>118.3</v>
      </c>
    </row>
    <row r="1975" spans="1:10" s="23" customFormat="1" x14ac:dyDescent="0.45">
      <c r="A1975" s="47" t="s">
        <v>1981</v>
      </c>
      <c r="B1975" s="64" t="s">
        <v>1595</v>
      </c>
      <c r="C1975" s="13">
        <v>33.200000000000003</v>
      </c>
      <c r="D1975" s="14">
        <v>76</v>
      </c>
      <c r="E1975" s="14">
        <v>2523.1999999999998</v>
      </c>
      <c r="F1975" s="13">
        <v>33.9</v>
      </c>
      <c r="G1975" s="14">
        <v>76</v>
      </c>
      <c r="H1975" s="14">
        <v>2576.4</v>
      </c>
      <c r="I1975" s="1">
        <v>0.7</v>
      </c>
      <c r="J1975" s="9">
        <v>53.2</v>
      </c>
    </row>
    <row r="1976" spans="1:10" s="23" customFormat="1" x14ac:dyDescent="0.45">
      <c r="A1976" s="47" t="s">
        <v>1960</v>
      </c>
      <c r="B1976" s="64" t="s">
        <v>1595</v>
      </c>
      <c r="C1976" s="13">
        <v>66.400000000000006</v>
      </c>
      <c r="D1976" s="14">
        <v>25</v>
      </c>
      <c r="E1976" s="14">
        <v>1660</v>
      </c>
      <c r="F1976" s="13">
        <v>67.7</v>
      </c>
      <c r="G1976" s="14">
        <v>25</v>
      </c>
      <c r="H1976" s="14">
        <v>1692.5</v>
      </c>
      <c r="I1976" s="1">
        <v>1.3</v>
      </c>
      <c r="J1976" s="9">
        <v>32.5</v>
      </c>
    </row>
    <row r="1977" spans="1:10" s="23" customFormat="1" x14ac:dyDescent="0.45">
      <c r="A1977" s="47" t="s">
        <v>1392</v>
      </c>
      <c r="B1977" s="64" t="s">
        <v>1595</v>
      </c>
      <c r="C1977" s="13">
        <v>33.200000000000003</v>
      </c>
      <c r="D1977" s="14">
        <v>5</v>
      </c>
      <c r="E1977" s="14">
        <v>166</v>
      </c>
      <c r="F1977" s="13">
        <v>33.9</v>
      </c>
      <c r="G1977" s="14">
        <v>5</v>
      </c>
      <c r="H1977" s="14">
        <v>169.5</v>
      </c>
      <c r="I1977" s="1">
        <v>0.7</v>
      </c>
      <c r="J1977" s="9">
        <v>3.5</v>
      </c>
    </row>
    <row r="1978" spans="1:10" s="23" customFormat="1" x14ac:dyDescent="0.45">
      <c r="A1978" s="47" t="s">
        <v>1027</v>
      </c>
      <c r="B1978" s="64" t="s">
        <v>1595</v>
      </c>
      <c r="C1978" s="13">
        <v>66.400000000000006</v>
      </c>
      <c r="D1978" s="14">
        <v>20</v>
      </c>
      <c r="E1978" s="14">
        <v>1328</v>
      </c>
      <c r="F1978" s="13">
        <v>67.7</v>
      </c>
      <c r="G1978" s="14">
        <v>20</v>
      </c>
      <c r="H1978" s="14">
        <v>1354</v>
      </c>
      <c r="I1978" s="1">
        <v>1.3</v>
      </c>
      <c r="J1978" s="9">
        <v>26</v>
      </c>
    </row>
    <row r="1979" spans="1:10" s="23" customFormat="1" x14ac:dyDescent="0.45">
      <c r="A1979" s="47" t="s">
        <v>326</v>
      </c>
      <c r="B1979" s="64" t="s">
        <v>1595</v>
      </c>
      <c r="C1979" s="13">
        <v>33.200000000000003</v>
      </c>
      <c r="D1979" s="14">
        <v>10</v>
      </c>
      <c r="E1979" s="14">
        <v>332</v>
      </c>
      <c r="F1979" s="13">
        <v>33.9</v>
      </c>
      <c r="G1979" s="14">
        <v>10</v>
      </c>
      <c r="H1979" s="14">
        <v>339</v>
      </c>
      <c r="I1979" s="1">
        <v>0.7</v>
      </c>
      <c r="J1979" s="9">
        <v>7</v>
      </c>
    </row>
    <row r="1980" spans="1:10" s="23" customFormat="1" x14ac:dyDescent="0.45">
      <c r="A1980" s="47" t="s">
        <v>1711</v>
      </c>
      <c r="B1980" s="64" t="s">
        <v>1595</v>
      </c>
      <c r="C1980" s="13">
        <v>66.400000000000006</v>
      </c>
      <c r="D1980" s="14">
        <v>120</v>
      </c>
      <c r="E1980" s="14">
        <v>7968</v>
      </c>
      <c r="F1980" s="13">
        <v>67.7</v>
      </c>
      <c r="G1980" s="14">
        <v>120</v>
      </c>
      <c r="H1980" s="14">
        <v>8124</v>
      </c>
      <c r="I1980" s="1">
        <v>1.3</v>
      </c>
      <c r="J1980" s="9">
        <v>156</v>
      </c>
    </row>
    <row r="1981" spans="1:10" s="23" customFormat="1" x14ac:dyDescent="0.45">
      <c r="A1981" s="69" t="s">
        <v>1527</v>
      </c>
      <c r="B1981" s="65"/>
      <c r="C1981" s="49">
        <f>SUM($C$1916:$C$1980)</f>
        <v>6094.3999999999978</v>
      </c>
      <c r="D1981" s="50">
        <f>SUM($D$1916:$D$1980)</f>
        <v>49921</v>
      </c>
      <c r="E1981" s="50">
        <f>SUM($E$1916:$E$1980)</f>
        <v>2424436.9</v>
      </c>
      <c r="F1981" s="49">
        <f>SUM($F$1916:$F$1980)</f>
        <v>6209.4999999999973</v>
      </c>
      <c r="G1981" s="50">
        <f>SUM($G$1916:$G$1980)</f>
        <v>49521</v>
      </c>
      <c r="H1981" s="50">
        <f>SUM($H$1916:$H$1980)</f>
        <v>2456257.5</v>
      </c>
      <c r="I1981" s="51">
        <f>SUM($I$1916:$I$1980)</f>
        <v>115.1</v>
      </c>
      <c r="J1981" s="52">
        <f>SUM($J$1916:$J$1980)</f>
        <v>31820.6</v>
      </c>
    </row>
    <row r="1982" spans="1:10" s="23" customFormat="1" x14ac:dyDescent="0.45">
      <c r="A1982" s="16"/>
      <c r="B1982" s="67"/>
      <c r="C1982" s="13"/>
      <c r="D1982" s="7"/>
      <c r="E1982" s="7"/>
      <c r="F1982" s="13"/>
      <c r="G1982" s="7"/>
      <c r="H1982" s="7"/>
      <c r="I1982" s="1"/>
      <c r="J1982" s="9"/>
    </row>
    <row r="1983" spans="1:10" s="23" customFormat="1" x14ac:dyDescent="0.45">
      <c r="A1983" s="45" t="s">
        <v>213</v>
      </c>
      <c r="B1983" s="63"/>
      <c r="C1983" s="4"/>
      <c r="D1983" s="2"/>
      <c r="E1983" s="2"/>
      <c r="F1983" s="4"/>
      <c r="G1983" s="2"/>
      <c r="H1983" s="2"/>
      <c r="I1983" s="6"/>
      <c r="J1983" s="3"/>
    </row>
    <row r="1984" spans="1:10" s="23" customFormat="1" x14ac:dyDescent="0.45">
      <c r="A1984" s="47" t="s">
        <v>1626</v>
      </c>
      <c r="B1984" s="64" t="s">
        <v>1595</v>
      </c>
      <c r="C1984" s="13">
        <v>82</v>
      </c>
      <c r="D1984" s="14">
        <v>600</v>
      </c>
      <c r="E1984" s="14">
        <v>49200</v>
      </c>
      <c r="F1984" s="13">
        <v>82</v>
      </c>
      <c r="G1984" s="14">
        <v>600</v>
      </c>
      <c r="H1984" s="14">
        <v>49200</v>
      </c>
      <c r="I1984" s="1">
        <v>0</v>
      </c>
      <c r="J1984" s="9">
        <v>0</v>
      </c>
    </row>
    <row r="1985" spans="1:10" s="23" customFormat="1" x14ac:dyDescent="0.45">
      <c r="A1985" s="47" t="s">
        <v>987</v>
      </c>
      <c r="B1985" s="64" t="s">
        <v>1595</v>
      </c>
      <c r="C1985" s="13">
        <v>82</v>
      </c>
      <c r="D1985" s="14">
        <v>100</v>
      </c>
      <c r="E1985" s="14">
        <v>8200</v>
      </c>
      <c r="F1985" s="13">
        <v>82</v>
      </c>
      <c r="G1985" s="14">
        <v>100</v>
      </c>
      <c r="H1985" s="14">
        <v>8200</v>
      </c>
      <c r="I1985" s="1">
        <v>0</v>
      </c>
      <c r="J1985" s="9">
        <v>0</v>
      </c>
    </row>
    <row r="1986" spans="1:10" s="23" customFormat="1" x14ac:dyDescent="0.45">
      <c r="A1986" s="69" t="s">
        <v>1045</v>
      </c>
      <c r="B1986" s="65"/>
      <c r="C1986" s="49">
        <f>SUM($C$1984:$C$1985)</f>
        <v>164</v>
      </c>
      <c r="D1986" s="50">
        <f>SUM($D$1984:$D$1985)</f>
        <v>700</v>
      </c>
      <c r="E1986" s="50">
        <f>SUM($E$1984:$E$1985)</f>
        <v>57400</v>
      </c>
      <c r="F1986" s="49">
        <f>SUM($F$1984:$F$1985)</f>
        <v>164</v>
      </c>
      <c r="G1986" s="50">
        <f>SUM($G$1984:$G$1985)</f>
        <v>700</v>
      </c>
      <c r="H1986" s="50">
        <f>SUM($H$1984:$H$1985)</f>
        <v>57400</v>
      </c>
      <c r="I1986" s="51">
        <f>SUM($I$1984:$I$1985)</f>
        <v>0</v>
      </c>
      <c r="J1986" s="52">
        <f>SUM($J$1984:$J$1985)</f>
        <v>0</v>
      </c>
    </row>
    <row r="1987" spans="1:10" s="23" customFormat="1" x14ac:dyDescent="0.45">
      <c r="A1987" s="16"/>
      <c r="B1987" s="67"/>
      <c r="C1987" s="13"/>
      <c r="D1987" s="7"/>
      <c r="E1987" s="7"/>
      <c r="F1987" s="13"/>
      <c r="G1987" s="7"/>
      <c r="H1987" s="7"/>
      <c r="I1987" s="1"/>
      <c r="J1987" s="9"/>
    </row>
    <row r="1988" spans="1:10" s="23" customFormat="1" x14ac:dyDescent="0.45">
      <c r="A1988" s="45" t="s">
        <v>789</v>
      </c>
      <c r="B1988" s="63"/>
      <c r="C1988" s="4"/>
      <c r="D1988" s="2"/>
      <c r="E1988" s="2"/>
      <c r="F1988" s="4"/>
      <c r="G1988" s="2"/>
      <c r="H1988" s="2"/>
      <c r="I1988" s="6"/>
      <c r="J1988" s="3"/>
    </row>
    <row r="1989" spans="1:10" s="23" customFormat="1" x14ac:dyDescent="0.45">
      <c r="A1989" s="47" t="s">
        <v>724</v>
      </c>
      <c r="B1989" s="64" t="s">
        <v>1595</v>
      </c>
      <c r="C1989" s="13">
        <v>81</v>
      </c>
      <c r="D1989" s="14">
        <v>29330</v>
      </c>
      <c r="E1989" s="14">
        <v>2375730</v>
      </c>
      <c r="F1989" s="13">
        <v>83</v>
      </c>
      <c r="G1989" s="14">
        <v>32000</v>
      </c>
      <c r="H1989" s="14">
        <v>2656000</v>
      </c>
      <c r="I1989" s="1">
        <v>2</v>
      </c>
      <c r="J1989" s="9">
        <v>280270</v>
      </c>
    </row>
    <row r="1990" spans="1:10" s="23" customFormat="1" x14ac:dyDescent="0.45">
      <c r="A1990" s="47" t="s">
        <v>122</v>
      </c>
      <c r="B1990" s="64" t="s">
        <v>1842</v>
      </c>
      <c r="C1990" s="13">
        <v>97</v>
      </c>
      <c r="D1990" s="14">
        <v>4703</v>
      </c>
      <c r="E1990" s="14">
        <v>456191</v>
      </c>
      <c r="F1990" s="13">
        <v>99</v>
      </c>
      <c r="G1990" s="14">
        <v>4703</v>
      </c>
      <c r="H1990" s="14">
        <v>465597</v>
      </c>
      <c r="I1990" s="1">
        <v>2</v>
      </c>
      <c r="J1990" s="9">
        <v>9406</v>
      </c>
    </row>
    <row r="1991" spans="1:10" s="23" customFormat="1" x14ac:dyDescent="0.45">
      <c r="A1991" s="47" t="s">
        <v>297</v>
      </c>
      <c r="B1991" s="64" t="s">
        <v>1595</v>
      </c>
      <c r="C1991" s="13">
        <v>225</v>
      </c>
      <c r="D1991" s="14">
        <v>10</v>
      </c>
      <c r="E1991" s="14">
        <v>2250</v>
      </c>
      <c r="F1991" s="13">
        <v>230</v>
      </c>
      <c r="G1991" s="14">
        <v>10</v>
      </c>
      <c r="H1991" s="14">
        <v>2300</v>
      </c>
      <c r="I1991" s="1">
        <v>5</v>
      </c>
      <c r="J1991" s="9">
        <v>50</v>
      </c>
    </row>
    <row r="1992" spans="1:10" s="23" customFormat="1" x14ac:dyDescent="0.45">
      <c r="A1992" s="47" t="s">
        <v>681</v>
      </c>
      <c r="B1992" s="64" t="s">
        <v>1595</v>
      </c>
      <c r="C1992" s="13">
        <v>212.15</v>
      </c>
      <c r="D1992" s="14">
        <v>20</v>
      </c>
      <c r="E1992" s="14">
        <v>4243</v>
      </c>
      <c r="F1992" s="13">
        <v>220</v>
      </c>
      <c r="G1992" s="14">
        <v>20</v>
      </c>
      <c r="H1992" s="14">
        <v>4400</v>
      </c>
      <c r="I1992" s="1">
        <v>7.85</v>
      </c>
      <c r="J1992" s="9">
        <v>157</v>
      </c>
    </row>
    <row r="1993" spans="1:10" s="23" customFormat="1" x14ac:dyDescent="0.45">
      <c r="A1993" s="47" t="s">
        <v>918</v>
      </c>
      <c r="B1993" s="64" t="s">
        <v>1595</v>
      </c>
      <c r="C1993" s="13">
        <v>88.15</v>
      </c>
      <c r="D1993" s="14">
        <v>10</v>
      </c>
      <c r="E1993" s="14">
        <v>881.5</v>
      </c>
      <c r="F1993" s="13">
        <v>90</v>
      </c>
      <c r="G1993" s="14">
        <v>10</v>
      </c>
      <c r="H1993" s="14">
        <v>900</v>
      </c>
      <c r="I1993" s="1">
        <v>1.85</v>
      </c>
      <c r="J1993" s="9">
        <v>18.5</v>
      </c>
    </row>
    <row r="1994" spans="1:10" s="23" customFormat="1" x14ac:dyDescent="0.45">
      <c r="A1994" s="47" t="s">
        <v>1428</v>
      </c>
      <c r="B1994" s="64" t="s">
        <v>1595</v>
      </c>
      <c r="C1994" s="13">
        <v>17.399999999999999</v>
      </c>
      <c r="D1994" s="14">
        <v>90</v>
      </c>
      <c r="E1994" s="14">
        <v>1566</v>
      </c>
      <c r="F1994" s="13">
        <v>18</v>
      </c>
      <c r="G1994" s="14">
        <v>90</v>
      </c>
      <c r="H1994" s="14">
        <v>1620</v>
      </c>
      <c r="I1994" s="1">
        <v>0.6</v>
      </c>
      <c r="J1994" s="9">
        <v>54</v>
      </c>
    </row>
    <row r="1995" spans="1:10" s="23" customFormat="1" x14ac:dyDescent="0.45">
      <c r="A1995" s="47" t="s">
        <v>870</v>
      </c>
      <c r="B1995" s="64" t="s">
        <v>1595</v>
      </c>
      <c r="C1995" s="13">
        <v>45.1</v>
      </c>
      <c r="D1995" s="14">
        <v>1500</v>
      </c>
      <c r="E1995" s="14">
        <v>67650</v>
      </c>
      <c r="F1995" s="13">
        <v>0</v>
      </c>
      <c r="G1995" s="14">
        <v>0</v>
      </c>
      <c r="H1995" s="14">
        <v>0</v>
      </c>
      <c r="I1995" s="1">
        <v>-45.1</v>
      </c>
      <c r="J1995" s="9">
        <v>-67650</v>
      </c>
    </row>
    <row r="1996" spans="1:10" s="23" customFormat="1" x14ac:dyDescent="0.45">
      <c r="A1996" s="47" t="s">
        <v>253</v>
      </c>
      <c r="B1996" s="64" t="s">
        <v>1595</v>
      </c>
      <c r="C1996" s="13">
        <v>340.3</v>
      </c>
      <c r="D1996" s="14">
        <v>15</v>
      </c>
      <c r="E1996" s="14">
        <v>5104.5</v>
      </c>
      <c r="F1996" s="13">
        <v>350</v>
      </c>
      <c r="G1996" s="14">
        <v>15</v>
      </c>
      <c r="H1996" s="14">
        <v>5250</v>
      </c>
      <c r="I1996" s="1">
        <v>9.6999999999999993</v>
      </c>
      <c r="J1996" s="9">
        <v>145.5</v>
      </c>
    </row>
    <row r="1997" spans="1:10" s="23" customFormat="1" x14ac:dyDescent="0.45">
      <c r="A1997" s="47" t="s">
        <v>1967</v>
      </c>
      <c r="B1997" s="64" t="s">
        <v>1595</v>
      </c>
      <c r="C1997" s="13">
        <v>107.4</v>
      </c>
      <c r="D1997" s="14">
        <v>10</v>
      </c>
      <c r="E1997" s="14">
        <v>1074</v>
      </c>
      <c r="F1997" s="13">
        <v>110</v>
      </c>
      <c r="G1997" s="14">
        <v>10</v>
      </c>
      <c r="H1997" s="14">
        <v>1100</v>
      </c>
      <c r="I1997" s="1">
        <v>2.6</v>
      </c>
      <c r="J1997" s="9">
        <v>26</v>
      </c>
    </row>
    <row r="1998" spans="1:10" s="23" customFormat="1" x14ac:dyDescent="0.45">
      <c r="A1998" s="47" t="s">
        <v>315</v>
      </c>
      <c r="B1998" s="64" t="s">
        <v>1842</v>
      </c>
      <c r="C1998" s="13">
        <v>161</v>
      </c>
      <c r="D1998" s="14">
        <v>7000</v>
      </c>
      <c r="E1998" s="14">
        <v>1127000</v>
      </c>
      <c r="F1998" s="13">
        <v>163</v>
      </c>
      <c r="G1998" s="14">
        <v>7200</v>
      </c>
      <c r="H1998" s="14">
        <v>1173600</v>
      </c>
      <c r="I1998" s="1">
        <v>2</v>
      </c>
      <c r="J1998" s="9">
        <v>46600</v>
      </c>
    </row>
    <row r="1999" spans="1:10" s="23" customFormat="1" x14ac:dyDescent="0.45">
      <c r="A1999" s="47" t="s">
        <v>1540</v>
      </c>
      <c r="B1999" s="64" t="s">
        <v>1595</v>
      </c>
      <c r="C1999" s="13">
        <v>22.15</v>
      </c>
      <c r="D1999" s="14">
        <v>20</v>
      </c>
      <c r="E1999" s="14">
        <v>443</v>
      </c>
      <c r="F1999" s="13">
        <v>23</v>
      </c>
      <c r="G1999" s="14">
        <v>20</v>
      </c>
      <c r="H1999" s="14">
        <v>460</v>
      </c>
      <c r="I1999" s="1">
        <v>0.85</v>
      </c>
      <c r="J1999" s="9">
        <v>17</v>
      </c>
    </row>
    <row r="2000" spans="1:10" s="23" customFormat="1" x14ac:dyDescent="0.45">
      <c r="A2000" s="47" t="s">
        <v>1446</v>
      </c>
      <c r="B2000" s="64" t="s">
        <v>1595</v>
      </c>
      <c r="C2000" s="13">
        <v>27.45</v>
      </c>
      <c r="D2000" s="14">
        <v>30</v>
      </c>
      <c r="E2000" s="14">
        <v>823.5</v>
      </c>
      <c r="F2000" s="13">
        <v>28</v>
      </c>
      <c r="G2000" s="14">
        <v>30</v>
      </c>
      <c r="H2000" s="14">
        <v>840</v>
      </c>
      <c r="I2000" s="1">
        <v>0.55000000000000004</v>
      </c>
      <c r="J2000" s="9">
        <v>16.5</v>
      </c>
    </row>
    <row r="2001" spans="1:10" s="23" customFormat="1" x14ac:dyDescent="0.45">
      <c r="A2001" s="47" t="s">
        <v>77</v>
      </c>
      <c r="B2001" s="64" t="s">
        <v>1595</v>
      </c>
      <c r="C2001" s="13">
        <v>105.9</v>
      </c>
      <c r="D2001" s="14">
        <v>10</v>
      </c>
      <c r="E2001" s="14">
        <v>1059</v>
      </c>
      <c r="F2001" s="13">
        <v>110</v>
      </c>
      <c r="G2001" s="14">
        <v>10</v>
      </c>
      <c r="H2001" s="14">
        <v>1100</v>
      </c>
      <c r="I2001" s="1">
        <v>4.0999999999999996</v>
      </c>
      <c r="J2001" s="9">
        <v>41</v>
      </c>
    </row>
    <row r="2002" spans="1:10" s="23" customFormat="1" x14ac:dyDescent="0.45">
      <c r="A2002" s="47" t="s">
        <v>881</v>
      </c>
      <c r="B2002" s="64" t="s">
        <v>1595</v>
      </c>
      <c r="C2002" s="13">
        <v>46</v>
      </c>
      <c r="D2002" s="14">
        <v>2200</v>
      </c>
      <c r="E2002" s="14">
        <v>-67650</v>
      </c>
      <c r="F2002" s="13">
        <v>0</v>
      </c>
      <c r="G2002" s="14">
        <v>0</v>
      </c>
      <c r="H2002" s="14">
        <v>0</v>
      </c>
      <c r="I2002" s="1">
        <v>-46</v>
      </c>
      <c r="J2002" s="9">
        <v>67650</v>
      </c>
    </row>
    <row r="2003" spans="1:10" s="23" customFormat="1" x14ac:dyDescent="0.45">
      <c r="A2003" s="47" t="s">
        <v>98</v>
      </c>
      <c r="B2003" s="64" t="s">
        <v>1595</v>
      </c>
      <c r="C2003" s="13">
        <v>45.1</v>
      </c>
      <c r="D2003" s="14">
        <v>1500</v>
      </c>
      <c r="E2003" s="14">
        <v>-67650</v>
      </c>
      <c r="F2003" s="13">
        <v>46</v>
      </c>
      <c r="G2003" s="14">
        <v>2200</v>
      </c>
      <c r="H2003" s="14">
        <v>101200</v>
      </c>
      <c r="I2003" s="1">
        <v>0.9</v>
      </c>
      <c r="J2003" s="9">
        <v>168850</v>
      </c>
    </row>
    <row r="2004" spans="1:10" s="23" customFormat="1" x14ac:dyDescent="0.45">
      <c r="A2004" s="69" t="s">
        <v>283</v>
      </c>
      <c r="B2004" s="77"/>
      <c r="C2004" s="49">
        <f>SUM($C$1989:$C$2003)</f>
        <v>1621.1000000000001</v>
      </c>
      <c r="D2004" s="50">
        <f>SUM($D$1989:$D$2003)</f>
        <v>46448</v>
      </c>
      <c r="E2004" s="50">
        <f>SUM($E$1989:$E$2003)</f>
        <v>3908715.5</v>
      </c>
      <c r="F2004" s="49">
        <f>SUM($F$1989:$F$2003)</f>
        <v>1570</v>
      </c>
      <c r="G2004" s="50">
        <f>SUM($G$1989:$G$2003)</f>
        <v>46318</v>
      </c>
      <c r="H2004" s="50">
        <f>SUM($H$1989:$H$2003)</f>
        <v>4414367</v>
      </c>
      <c r="I2004" s="51">
        <f>SUM($I$1989:$I$2003)</f>
        <v>-51.1</v>
      </c>
      <c r="J2004" s="52">
        <f>SUM($J$1989:$J$2003)</f>
        <v>505651.5</v>
      </c>
    </row>
    <row r="2005" spans="1:10" s="23" customFormat="1" x14ac:dyDescent="0.45">
      <c r="A2005" s="16"/>
      <c r="B2005" s="67"/>
      <c r="C2005" s="13"/>
      <c r="D2005" s="7"/>
      <c r="E2005" s="7"/>
      <c r="F2005" s="13"/>
      <c r="G2005" s="7"/>
      <c r="H2005" s="7"/>
      <c r="I2005" s="1"/>
      <c r="J2005" s="9"/>
    </row>
    <row r="2006" spans="1:10" s="23" customFormat="1" x14ac:dyDescent="0.45">
      <c r="A2006" s="45" t="s">
        <v>704</v>
      </c>
      <c r="B2006" s="63"/>
      <c r="C2006" s="4"/>
      <c r="D2006" s="2"/>
      <c r="E2006" s="2"/>
      <c r="F2006" s="4"/>
      <c r="G2006" s="2"/>
      <c r="H2006" s="2"/>
      <c r="I2006" s="6"/>
      <c r="J2006" s="3"/>
    </row>
    <row r="2007" spans="1:10" s="23" customFormat="1" x14ac:dyDescent="0.45">
      <c r="A2007" s="47" t="s">
        <v>240</v>
      </c>
      <c r="B2007" s="64" t="s">
        <v>1595</v>
      </c>
      <c r="C2007" s="13">
        <v>2160</v>
      </c>
      <c r="D2007" s="14">
        <v>9</v>
      </c>
      <c r="E2007" s="14">
        <v>17672.73</v>
      </c>
      <c r="F2007" s="13">
        <v>2376</v>
      </c>
      <c r="G2007" s="14">
        <v>26</v>
      </c>
      <c r="H2007" s="14">
        <v>56160</v>
      </c>
      <c r="I2007" s="1">
        <v>216</v>
      </c>
      <c r="J2007" s="9">
        <v>38487.269999999997</v>
      </c>
    </row>
    <row r="2008" spans="1:10" s="23" customFormat="1" x14ac:dyDescent="0.45">
      <c r="A2008" s="69" t="s">
        <v>946</v>
      </c>
      <c r="B2008" s="65"/>
      <c r="C2008" s="49">
        <f>SUM($C$2007:$C$2007)</f>
        <v>2160</v>
      </c>
      <c r="D2008" s="50">
        <f>SUM($D$2007:$D$2007)</f>
        <v>9</v>
      </c>
      <c r="E2008" s="50">
        <f>SUM($E$2007:$E$2007)</f>
        <v>17672.73</v>
      </c>
      <c r="F2008" s="49">
        <f>SUM($F$2007:$F$2007)</f>
        <v>2376</v>
      </c>
      <c r="G2008" s="50">
        <f>SUM($G$2007:$G$2007)</f>
        <v>26</v>
      </c>
      <c r="H2008" s="50">
        <f>SUM($H$2007:$H$2007)</f>
        <v>56160</v>
      </c>
      <c r="I2008" s="51">
        <f>SUM($I$2007:$I$2007)</f>
        <v>216</v>
      </c>
      <c r="J2008" s="52">
        <f>SUM($J$2007:$J$2007)</f>
        <v>38487.269999999997</v>
      </c>
    </row>
    <row r="2009" spans="1:10" s="23" customFormat="1" x14ac:dyDescent="0.45">
      <c r="A2009" s="16"/>
      <c r="B2009" s="67"/>
      <c r="C2009" s="13"/>
      <c r="D2009" s="7"/>
      <c r="E2009" s="7"/>
      <c r="F2009" s="13"/>
      <c r="G2009" s="7"/>
      <c r="H2009" s="7"/>
      <c r="I2009" s="1"/>
      <c r="J2009" s="9"/>
    </row>
    <row r="2010" spans="1:10" s="23" customFormat="1" x14ac:dyDescent="0.45">
      <c r="A2010" s="45" t="s">
        <v>12</v>
      </c>
      <c r="B2010" s="63"/>
      <c r="C2010" s="4"/>
      <c r="D2010" s="2"/>
      <c r="E2010" s="2"/>
      <c r="F2010" s="4"/>
      <c r="G2010" s="2"/>
      <c r="H2010" s="2"/>
      <c r="I2010" s="6"/>
      <c r="J2010" s="3"/>
    </row>
    <row r="2011" spans="1:10" s="23" customFormat="1" x14ac:dyDescent="0.45">
      <c r="A2011" s="47" t="s">
        <v>292</v>
      </c>
      <c r="B2011" s="64" t="s">
        <v>1595</v>
      </c>
      <c r="C2011" s="13">
        <v>2880</v>
      </c>
      <c r="D2011" s="14">
        <v>94</v>
      </c>
      <c r="E2011" s="14">
        <v>246109.09</v>
      </c>
      <c r="F2011" s="13">
        <v>3168</v>
      </c>
      <c r="G2011" s="14">
        <v>94</v>
      </c>
      <c r="H2011" s="14">
        <v>270720</v>
      </c>
      <c r="I2011" s="1">
        <v>288</v>
      </c>
      <c r="J2011" s="9">
        <v>24610.91</v>
      </c>
    </row>
    <row r="2012" spans="1:10" s="23" customFormat="1" x14ac:dyDescent="0.45">
      <c r="A2012" s="47" t="s">
        <v>1855</v>
      </c>
      <c r="B2012" s="64" t="s">
        <v>1595</v>
      </c>
      <c r="C2012" s="13">
        <v>2256</v>
      </c>
      <c r="D2012" s="14">
        <v>305</v>
      </c>
      <c r="E2012" s="14">
        <v>625527.27</v>
      </c>
      <c r="F2012" s="13">
        <v>2480</v>
      </c>
      <c r="G2012" s="14">
        <v>305</v>
      </c>
      <c r="H2012" s="14">
        <v>687636.36</v>
      </c>
      <c r="I2012" s="1">
        <v>224</v>
      </c>
      <c r="J2012" s="9">
        <v>62109.09</v>
      </c>
    </row>
    <row r="2013" spans="1:10" s="23" customFormat="1" x14ac:dyDescent="0.45">
      <c r="A2013" s="47" t="s">
        <v>2214</v>
      </c>
      <c r="B2013" s="64" t="s">
        <v>1595</v>
      </c>
      <c r="C2013" s="13">
        <v>3</v>
      </c>
      <c r="D2013" s="14">
        <v>30000</v>
      </c>
      <c r="E2013" s="14">
        <v>81818.100000000006</v>
      </c>
      <c r="F2013" s="13">
        <v>3.1</v>
      </c>
      <c r="G2013" s="14">
        <v>30000</v>
      </c>
      <c r="H2013" s="14">
        <v>84545.4</v>
      </c>
      <c r="I2013" s="1">
        <v>0.1</v>
      </c>
      <c r="J2013" s="9">
        <v>2727.3</v>
      </c>
    </row>
    <row r="2014" spans="1:10" s="23" customFormat="1" x14ac:dyDescent="0.45">
      <c r="A2014" s="69" t="s">
        <v>237</v>
      </c>
      <c r="B2014" s="65"/>
      <c r="C2014" s="49">
        <f>SUM($C$2011:$C$2013)</f>
        <v>5139</v>
      </c>
      <c r="D2014" s="50">
        <f>SUM($D$2011:$D$2013)</f>
        <v>30399</v>
      </c>
      <c r="E2014" s="50">
        <f>SUM($E$2011:$E$2013)</f>
        <v>953454.46</v>
      </c>
      <c r="F2014" s="49">
        <f>SUM($F$2011:$F$2013)</f>
        <v>5651.1</v>
      </c>
      <c r="G2014" s="50">
        <f>SUM($G$2011:$G$2013)</f>
        <v>30399</v>
      </c>
      <c r="H2014" s="50">
        <f>SUM($H$2011:$H$2013)</f>
        <v>1042901.76</v>
      </c>
      <c r="I2014" s="51">
        <f>SUM($I$2011:$I$2013)</f>
        <v>512.1</v>
      </c>
      <c r="J2014" s="52">
        <f>SUM($J$2011:$J$2013)</f>
        <v>89447.3</v>
      </c>
    </row>
    <row r="2015" spans="1:10" s="23" customFormat="1" x14ac:dyDescent="0.45">
      <c r="A2015" s="16"/>
      <c r="B2015" s="67"/>
      <c r="C2015" s="13"/>
      <c r="D2015" s="7"/>
      <c r="E2015" s="7"/>
      <c r="F2015" s="13"/>
      <c r="G2015" s="7"/>
      <c r="H2015" s="7"/>
      <c r="I2015" s="1"/>
      <c r="J2015" s="9"/>
    </row>
    <row r="2016" spans="1:10" s="23" customFormat="1" x14ac:dyDescent="0.45">
      <c r="A2016" s="45" t="s">
        <v>1322</v>
      </c>
      <c r="B2016" s="63"/>
      <c r="C2016" s="4"/>
      <c r="D2016" s="2"/>
      <c r="E2016" s="2"/>
      <c r="F2016" s="4"/>
      <c r="G2016" s="2"/>
      <c r="H2016" s="2"/>
      <c r="I2016" s="6"/>
      <c r="J2016" s="3"/>
    </row>
    <row r="2017" spans="1:10" s="23" customFormat="1" x14ac:dyDescent="0.45">
      <c r="A2017" s="47" t="s">
        <v>914</v>
      </c>
      <c r="B2017" s="64" t="s">
        <v>1595</v>
      </c>
      <c r="C2017" s="13">
        <v>2880</v>
      </c>
      <c r="D2017" s="14">
        <v>64</v>
      </c>
      <c r="E2017" s="14">
        <v>167563.64000000001</v>
      </c>
      <c r="F2017" s="13">
        <v>3168</v>
      </c>
      <c r="G2017" s="14">
        <v>64</v>
      </c>
      <c r="H2017" s="14">
        <v>184320</v>
      </c>
      <c r="I2017" s="1">
        <v>288</v>
      </c>
      <c r="J2017" s="9">
        <v>16756.36</v>
      </c>
    </row>
    <row r="2018" spans="1:10" s="23" customFormat="1" x14ac:dyDescent="0.45">
      <c r="A2018" s="47" t="s">
        <v>1651</v>
      </c>
      <c r="B2018" s="64" t="s">
        <v>1595</v>
      </c>
      <c r="C2018" s="13">
        <v>2256</v>
      </c>
      <c r="D2018" s="14">
        <v>124</v>
      </c>
      <c r="E2018" s="14">
        <v>254312.73</v>
      </c>
      <c r="F2018" s="13">
        <v>2480</v>
      </c>
      <c r="G2018" s="14">
        <v>124</v>
      </c>
      <c r="H2018" s="14">
        <v>279563.64</v>
      </c>
      <c r="I2018" s="1">
        <v>224</v>
      </c>
      <c r="J2018" s="9">
        <v>25250.91</v>
      </c>
    </row>
    <row r="2019" spans="1:10" s="23" customFormat="1" x14ac:dyDescent="0.45">
      <c r="A2019" s="69" t="s">
        <v>1371</v>
      </c>
      <c r="B2019" s="65"/>
      <c r="C2019" s="49">
        <f>SUM($C$2017:$C$2018)</f>
        <v>5136</v>
      </c>
      <c r="D2019" s="50">
        <f>SUM($D$2017:$D$2018)</f>
        <v>188</v>
      </c>
      <c r="E2019" s="50">
        <f>SUM($E$2017:$E$2018)</f>
        <v>421876.37</v>
      </c>
      <c r="F2019" s="49">
        <f>SUM($F$2017:$F$2018)</f>
        <v>5648</v>
      </c>
      <c r="G2019" s="50">
        <f>SUM($G$2017:$G$2018)</f>
        <v>188</v>
      </c>
      <c r="H2019" s="50">
        <f>SUM($H$2017:$H$2018)</f>
        <v>463883.64</v>
      </c>
      <c r="I2019" s="51">
        <f>SUM($I$2017:$I$2018)</f>
        <v>512</v>
      </c>
      <c r="J2019" s="52">
        <f>SUM($J$2017:$J$2018)</f>
        <v>42007.270000000004</v>
      </c>
    </row>
    <row r="2020" spans="1:10" s="23" customFormat="1" x14ac:dyDescent="0.45">
      <c r="A2020" s="16"/>
      <c r="B2020" s="67"/>
      <c r="C2020" s="13"/>
      <c r="D2020" s="7"/>
      <c r="E2020" s="7"/>
      <c r="F2020" s="13"/>
      <c r="G2020" s="7"/>
      <c r="H2020" s="7"/>
      <c r="I2020" s="1"/>
      <c r="J2020" s="9"/>
    </row>
    <row r="2021" spans="1:10" s="23" customFormat="1" x14ac:dyDescent="0.45">
      <c r="A2021" s="45" t="s">
        <v>539</v>
      </c>
      <c r="B2021" s="63"/>
      <c r="C2021" s="4"/>
      <c r="D2021" s="2"/>
      <c r="E2021" s="2"/>
      <c r="F2021" s="4"/>
      <c r="G2021" s="2"/>
      <c r="H2021" s="2"/>
      <c r="I2021" s="6"/>
      <c r="J2021" s="3"/>
    </row>
    <row r="2022" spans="1:10" s="23" customFormat="1" x14ac:dyDescent="0.45">
      <c r="A2022" s="47" t="s">
        <v>606</v>
      </c>
      <c r="B2022" s="64" t="s">
        <v>1595</v>
      </c>
      <c r="C2022" s="13">
        <v>3</v>
      </c>
      <c r="D2022" s="14">
        <v>18000</v>
      </c>
      <c r="E2022" s="14">
        <v>49090.86</v>
      </c>
      <c r="F2022" s="13">
        <v>3.1</v>
      </c>
      <c r="G2022" s="14">
        <v>18000</v>
      </c>
      <c r="H2022" s="14">
        <v>50727.24</v>
      </c>
      <c r="I2022" s="1">
        <v>0.1</v>
      </c>
      <c r="J2022" s="9">
        <v>1636.38</v>
      </c>
    </row>
    <row r="2023" spans="1:10" s="23" customFormat="1" x14ac:dyDescent="0.45">
      <c r="A2023" s="47" t="s">
        <v>1076</v>
      </c>
      <c r="B2023" s="64" t="s">
        <v>1595</v>
      </c>
      <c r="C2023" s="13">
        <v>4512</v>
      </c>
      <c r="D2023" s="14">
        <v>60</v>
      </c>
      <c r="E2023" s="14">
        <v>135360</v>
      </c>
      <c r="F2023" s="13">
        <v>4894.55</v>
      </c>
      <c r="G2023" s="14">
        <v>30</v>
      </c>
      <c r="H2023" s="14">
        <v>67636.5</v>
      </c>
      <c r="I2023" s="1">
        <v>382.55</v>
      </c>
      <c r="J2023" s="9">
        <v>-67723.5</v>
      </c>
    </row>
    <row r="2024" spans="1:10" s="23" customFormat="1" x14ac:dyDescent="0.45">
      <c r="A2024" s="69" t="s">
        <v>810</v>
      </c>
      <c r="B2024" s="65"/>
      <c r="C2024" s="49">
        <f>SUM($C$2022:$C$2023)</f>
        <v>4515</v>
      </c>
      <c r="D2024" s="50">
        <f>SUM($D$2022:$D$2023)</f>
        <v>18060</v>
      </c>
      <c r="E2024" s="50">
        <f>SUM($E$2022:$E$2023)</f>
        <v>184450.86</v>
      </c>
      <c r="F2024" s="49">
        <f>SUM($F$2022:$F$2023)</f>
        <v>4897.6500000000005</v>
      </c>
      <c r="G2024" s="50">
        <f>SUM($G$2022:$G$2023)</f>
        <v>18030</v>
      </c>
      <c r="H2024" s="50">
        <f>SUM($H$2022:$H$2023)</f>
        <v>118363.73999999999</v>
      </c>
      <c r="I2024" s="51">
        <f>SUM($I$2022:$I$2023)</f>
        <v>382.65000000000003</v>
      </c>
      <c r="J2024" s="52">
        <f>SUM($J$2022:$J$2023)</f>
        <v>-66087.12</v>
      </c>
    </row>
    <row r="2025" spans="1:10" s="23" customFormat="1" x14ac:dyDescent="0.45">
      <c r="A2025" s="16"/>
      <c r="B2025" s="67"/>
      <c r="C2025" s="13"/>
      <c r="D2025" s="7"/>
      <c r="E2025" s="7"/>
      <c r="F2025" s="13"/>
      <c r="G2025" s="7"/>
      <c r="H2025" s="7"/>
      <c r="I2025" s="1"/>
      <c r="J2025" s="9"/>
    </row>
    <row r="2026" spans="1:10" s="23" customFormat="1" x14ac:dyDescent="0.45">
      <c r="A2026" s="45" t="s">
        <v>1166</v>
      </c>
      <c r="B2026" s="63"/>
      <c r="C2026" s="4"/>
      <c r="D2026" s="2"/>
      <c r="E2026" s="2"/>
      <c r="F2026" s="4"/>
      <c r="G2026" s="2"/>
      <c r="H2026" s="2"/>
      <c r="I2026" s="6"/>
      <c r="J2026" s="3"/>
    </row>
    <row r="2027" spans="1:10" s="23" customFormat="1" x14ac:dyDescent="0.45">
      <c r="A2027" s="47" t="s">
        <v>1419</v>
      </c>
      <c r="B2027" s="64" t="s">
        <v>1595</v>
      </c>
      <c r="C2027" s="13">
        <v>44.85</v>
      </c>
      <c r="D2027" s="14">
        <v>330</v>
      </c>
      <c r="E2027" s="14">
        <v>13455</v>
      </c>
      <c r="F2027" s="13">
        <v>46</v>
      </c>
      <c r="G2027" s="14">
        <v>330</v>
      </c>
      <c r="H2027" s="14">
        <v>13800</v>
      </c>
      <c r="I2027" s="1">
        <v>1.1499999999999999</v>
      </c>
      <c r="J2027" s="9">
        <v>345</v>
      </c>
    </row>
    <row r="2028" spans="1:10" s="23" customFormat="1" x14ac:dyDescent="0.45">
      <c r="A2028" s="47" t="s">
        <v>1943</v>
      </c>
      <c r="B2028" s="64" t="s">
        <v>1595</v>
      </c>
      <c r="C2028" s="13">
        <v>24.1</v>
      </c>
      <c r="D2028" s="14">
        <v>300</v>
      </c>
      <c r="E2028" s="14">
        <v>6572.73</v>
      </c>
      <c r="F2028" s="13">
        <v>25</v>
      </c>
      <c r="G2028" s="14">
        <v>300</v>
      </c>
      <c r="H2028" s="14">
        <v>6818.18</v>
      </c>
      <c r="I2028" s="1">
        <v>0.9</v>
      </c>
      <c r="J2028" s="9">
        <v>245.45</v>
      </c>
    </row>
    <row r="2029" spans="1:10" s="23" customFormat="1" x14ac:dyDescent="0.45">
      <c r="A2029" s="47" t="s">
        <v>829</v>
      </c>
      <c r="B2029" s="64" t="s">
        <v>1595</v>
      </c>
      <c r="C2029" s="13">
        <v>2256</v>
      </c>
      <c r="D2029" s="14">
        <v>24</v>
      </c>
      <c r="E2029" s="14">
        <v>54144</v>
      </c>
      <c r="F2029" s="13">
        <v>2254.5500000000002</v>
      </c>
      <c r="G2029" s="14">
        <v>24</v>
      </c>
      <c r="H2029" s="14">
        <v>54109.2</v>
      </c>
      <c r="I2029" s="1">
        <v>-1.45</v>
      </c>
      <c r="J2029" s="9">
        <v>-34.799999999999997</v>
      </c>
    </row>
    <row r="2030" spans="1:10" s="23" customFormat="1" x14ac:dyDescent="0.45">
      <c r="A2030" s="47" t="s">
        <v>2230</v>
      </c>
      <c r="B2030" s="64" t="s">
        <v>1595</v>
      </c>
      <c r="C2030" s="13">
        <v>3</v>
      </c>
      <c r="D2030" s="14">
        <v>2796600</v>
      </c>
      <c r="E2030" s="14">
        <v>7627083.2800000003</v>
      </c>
      <c r="F2030" s="13">
        <v>3.1</v>
      </c>
      <c r="G2030" s="14">
        <v>2739608</v>
      </c>
      <c r="H2030" s="14">
        <v>7720708.4699999997</v>
      </c>
      <c r="I2030" s="1">
        <v>0.1</v>
      </c>
      <c r="J2030" s="9">
        <v>93625.19</v>
      </c>
    </row>
    <row r="2031" spans="1:10" s="23" customFormat="1" x14ac:dyDescent="0.45">
      <c r="A2031" s="47" t="s">
        <v>1685</v>
      </c>
      <c r="B2031" s="64" t="s">
        <v>1595</v>
      </c>
      <c r="C2031" s="13">
        <v>19.850000000000001</v>
      </c>
      <c r="D2031" s="14">
        <v>50</v>
      </c>
      <c r="E2031" s="14">
        <v>902.27</v>
      </c>
      <c r="F2031" s="13">
        <v>20.5</v>
      </c>
      <c r="G2031" s="14">
        <v>50</v>
      </c>
      <c r="H2031" s="14">
        <v>931.82</v>
      </c>
      <c r="I2031" s="1">
        <v>0.65</v>
      </c>
      <c r="J2031" s="9">
        <v>29.55</v>
      </c>
    </row>
    <row r="2032" spans="1:10" s="23" customFormat="1" x14ac:dyDescent="0.45">
      <c r="A2032" s="47" t="s">
        <v>894</v>
      </c>
      <c r="B2032" s="64" t="s">
        <v>1595</v>
      </c>
      <c r="C2032" s="13">
        <v>35.9</v>
      </c>
      <c r="D2032" s="14">
        <v>50</v>
      </c>
      <c r="E2032" s="14">
        <v>1631.82</v>
      </c>
      <c r="F2032" s="13">
        <v>37</v>
      </c>
      <c r="G2032" s="14">
        <v>50</v>
      </c>
      <c r="H2032" s="14">
        <v>1681.82</v>
      </c>
      <c r="I2032" s="1">
        <v>1.1000000000000001</v>
      </c>
      <c r="J2032" s="9">
        <v>50</v>
      </c>
    </row>
    <row r="2033" spans="1:10" s="23" customFormat="1" x14ac:dyDescent="0.45">
      <c r="A2033" s="47" t="s">
        <v>1894</v>
      </c>
      <c r="B2033" s="64" t="s">
        <v>1595</v>
      </c>
      <c r="C2033" s="13">
        <v>112.45</v>
      </c>
      <c r="D2033" s="14">
        <v>25</v>
      </c>
      <c r="E2033" s="14">
        <v>2555.6799999999998</v>
      </c>
      <c r="F2033" s="13">
        <v>115</v>
      </c>
      <c r="G2033" s="14">
        <v>25</v>
      </c>
      <c r="H2033" s="14">
        <v>2613.64</v>
      </c>
      <c r="I2033" s="1">
        <v>2.5499999999999998</v>
      </c>
      <c r="J2033" s="9">
        <v>57.96</v>
      </c>
    </row>
    <row r="2034" spans="1:10" s="23" customFormat="1" x14ac:dyDescent="0.45">
      <c r="A2034" s="47" t="s">
        <v>543</v>
      </c>
      <c r="B2034" s="64" t="s">
        <v>1595</v>
      </c>
      <c r="C2034" s="13">
        <v>337.85</v>
      </c>
      <c r="D2034" s="14">
        <v>25</v>
      </c>
      <c r="E2034" s="14">
        <v>7678.41</v>
      </c>
      <c r="F2034" s="13">
        <v>345</v>
      </c>
      <c r="G2034" s="14">
        <v>25</v>
      </c>
      <c r="H2034" s="14">
        <v>7840.91</v>
      </c>
      <c r="I2034" s="1">
        <v>7.15</v>
      </c>
      <c r="J2034" s="9">
        <v>162.5</v>
      </c>
    </row>
    <row r="2035" spans="1:10" s="23" customFormat="1" x14ac:dyDescent="0.45">
      <c r="A2035" s="47" t="s">
        <v>682</v>
      </c>
      <c r="B2035" s="64" t="s">
        <v>1790</v>
      </c>
      <c r="C2035" s="13">
        <v>33.9</v>
      </c>
      <c r="D2035" s="14">
        <v>150</v>
      </c>
      <c r="E2035" s="14">
        <v>4622.7299999999996</v>
      </c>
      <c r="F2035" s="13">
        <v>34.5</v>
      </c>
      <c r="G2035" s="14">
        <v>150</v>
      </c>
      <c r="H2035" s="14">
        <v>4704.54</v>
      </c>
      <c r="I2035" s="1">
        <v>0.6</v>
      </c>
      <c r="J2035" s="9">
        <v>81.81</v>
      </c>
    </row>
    <row r="2036" spans="1:10" s="23" customFormat="1" x14ac:dyDescent="0.45">
      <c r="A2036" s="47" t="s">
        <v>796</v>
      </c>
      <c r="B2036" s="64" t="s">
        <v>1595</v>
      </c>
      <c r="C2036" s="13">
        <v>21</v>
      </c>
      <c r="D2036" s="14">
        <v>100</v>
      </c>
      <c r="E2036" s="14">
        <v>2100</v>
      </c>
      <c r="F2036" s="13">
        <v>25</v>
      </c>
      <c r="G2036" s="14">
        <v>100</v>
      </c>
      <c r="H2036" s="14">
        <v>2500</v>
      </c>
      <c r="I2036" s="1">
        <v>4</v>
      </c>
      <c r="J2036" s="9">
        <v>400</v>
      </c>
    </row>
    <row r="2037" spans="1:10" s="23" customFormat="1" x14ac:dyDescent="0.45">
      <c r="A2037" s="47" t="s">
        <v>1447</v>
      </c>
      <c r="B2037" s="64" t="s">
        <v>1595</v>
      </c>
      <c r="C2037" s="13">
        <v>3.5</v>
      </c>
      <c r="D2037" s="14">
        <v>0</v>
      </c>
      <c r="E2037" s="14">
        <v>0</v>
      </c>
      <c r="F2037" s="13">
        <v>0</v>
      </c>
      <c r="G2037" s="14">
        <v>0</v>
      </c>
      <c r="H2037" s="14">
        <v>0</v>
      </c>
      <c r="I2037" s="1">
        <v>-3.5</v>
      </c>
      <c r="J2037" s="9">
        <v>0</v>
      </c>
    </row>
    <row r="2038" spans="1:10" s="23" customFormat="1" x14ac:dyDescent="0.45">
      <c r="A2038" s="47" t="s">
        <v>2000</v>
      </c>
      <c r="B2038" s="64" t="s">
        <v>1595</v>
      </c>
      <c r="C2038" s="13">
        <v>5.8</v>
      </c>
      <c r="D2038" s="14">
        <v>0</v>
      </c>
      <c r="E2038" s="14">
        <v>0</v>
      </c>
      <c r="F2038" s="13">
        <v>6.4</v>
      </c>
      <c r="G2038" s="14">
        <v>7937</v>
      </c>
      <c r="H2038" s="14">
        <v>46178.89</v>
      </c>
      <c r="I2038" s="1">
        <v>0.6</v>
      </c>
      <c r="J2038" s="9">
        <v>46178.89</v>
      </c>
    </row>
    <row r="2039" spans="1:10" s="23" customFormat="1" x14ac:dyDescent="0.45">
      <c r="A2039" s="47" t="s">
        <v>797</v>
      </c>
      <c r="B2039" s="64" t="s">
        <v>1595</v>
      </c>
      <c r="C2039" s="13">
        <v>5.8</v>
      </c>
      <c r="D2039" s="14">
        <v>0</v>
      </c>
      <c r="E2039" s="14">
        <v>0</v>
      </c>
      <c r="F2039" s="13">
        <v>6.4</v>
      </c>
      <c r="G2039" s="14">
        <v>22576</v>
      </c>
      <c r="H2039" s="14">
        <v>131351.23000000001</v>
      </c>
      <c r="I2039" s="1">
        <v>0.6</v>
      </c>
      <c r="J2039" s="9">
        <v>131351.23000000001</v>
      </c>
    </row>
    <row r="2040" spans="1:10" s="23" customFormat="1" x14ac:dyDescent="0.45">
      <c r="A2040" s="47" t="s">
        <v>1799</v>
      </c>
      <c r="B2040" s="64" t="s">
        <v>1595</v>
      </c>
      <c r="C2040" s="13">
        <v>5.8</v>
      </c>
      <c r="D2040" s="14">
        <v>0</v>
      </c>
      <c r="E2040" s="14">
        <v>0</v>
      </c>
      <c r="F2040" s="13">
        <v>6.4</v>
      </c>
      <c r="G2040" s="14">
        <v>93674</v>
      </c>
      <c r="H2040" s="14">
        <v>545012.18999999994</v>
      </c>
      <c r="I2040" s="1">
        <v>0.6</v>
      </c>
      <c r="J2040" s="9">
        <v>545012.18999999994</v>
      </c>
    </row>
    <row r="2041" spans="1:10" s="23" customFormat="1" x14ac:dyDescent="0.45">
      <c r="A2041" s="47" t="s">
        <v>358</v>
      </c>
      <c r="B2041" s="64" t="s">
        <v>1595</v>
      </c>
      <c r="C2041" s="13">
        <v>2256</v>
      </c>
      <c r="D2041" s="14">
        <v>79</v>
      </c>
      <c r="E2041" s="14">
        <v>162021.82</v>
      </c>
      <c r="F2041" s="13">
        <v>2480</v>
      </c>
      <c r="G2041" s="14">
        <v>79</v>
      </c>
      <c r="H2041" s="14">
        <v>178109.09</v>
      </c>
      <c r="I2041" s="1">
        <v>224</v>
      </c>
      <c r="J2041" s="9">
        <v>16087.27</v>
      </c>
    </row>
    <row r="2042" spans="1:10" s="23" customFormat="1" x14ac:dyDescent="0.45">
      <c r="A2042" s="47" t="s">
        <v>1940</v>
      </c>
      <c r="B2042" s="64" t="s">
        <v>1595</v>
      </c>
      <c r="C2042" s="13">
        <v>13</v>
      </c>
      <c r="D2042" s="14">
        <v>21000</v>
      </c>
      <c r="E2042" s="14">
        <v>248181.78</v>
      </c>
      <c r="F2042" s="13">
        <v>13.5</v>
      </c>
      <c r="G2042" s="14">
        <v>21008</v>
      </c>
      <c r="H2042" s="14">
        <v>257825.3</v>
      </c>
      <c r="I2042" s="1">
        <v>0.5</v>
      </c>
      <c r="J2042" s="9">
        <v>9643.52</v>
      </c>
    </row>
    <row r="2043" spans="1:10" s="23" customFormat="1" x14ac:dyDescent="0.45">
      <c r="A2043" s="69" t="s">
        <v>656</v>
      </c>
      <c r="B2043" s="77"/>
      <c r="C2043" s="78">
        <f>SUM($C$2027:$C$2042)</f>
        <v>5178.8</v>
      </c>
      <c r="D2043" s="79">
        <f>SUM($D$2027:$D$2042)</f>
        <v>2818733</v>
      </c>
      <c r="E2043" s="79">
        <f>SUM($E$2027:$E$2042)</f>
        <v>8130949.5200000014</v>
      </c>
      <c r="F2043" s="78">
        <f>SUM($F$2027:$F$2042)</f>
        <v>5418.35</v>
      </c>
      <c r="G2043" s="79">
        <f>SUM($G$2027:$G$2042)</f>
        <v>2885936</v>
      </c>
      <c r="H2043" s="79">
        <f>SUM($H$2027:$H$2042)</f>
        <v>8974185.2800000012</v>
      </c>
      <c r="I2043" s="80">
        <f>SUM($I$2027:$I$2042)</f>
        <v>239.55</v>
      </c>
      <c r="J2043" s="81">
        <f>SUM($J$2027:$J$2042)</f>
        <v>843235.76</v>
      </c>
    </row>
    <row r="2044" spans="1:10" s="23" customFormat="1" x14ac:dyDescent="0.45">
      <c r="A2044" s="16"/>
      <c r="B2044" s="67"/>
      <c r="C2044" s="13"/>
      <c r="D2044" s="7"/>
      <c r="E2044" s="7"/>
      <c r="F2044" s="13"/>
      <c r="G2044" s="7"/>
      <c r="H2044" s="7"/>
      <c r="I2044" s="1"/>
      <c r="J2044" s="9"/>
    </row>
    <row r="2045" spans="1:10" s="23" customFormat="1" x14ac:dyDescent="0.45">
      <c r="A2045" s="45" t="s">
        <v>1886</v>
      </c>
      <c r="B2045" s="63"/>
      <c r="C2045" s="4"/>
      <c r="D2045" s="2"/>
      <c r="E2045" s="2"/>
      <c r="F2045" s="4"/>
      <c r="G2045" s="2"/>
      <c r="H2045" s="2"/>
      <c r="I2045" s="6"/>
      <c r="J2045" s="3"/>
    </row>
    <row r="2046" spans="1:10" s="23" customFormat="1" x14ac:dyDescent="0.45">
      <c r="A2046" s="47" t="s">
        <v>128</v>
      </c>
      <c r="B2046" s="64" t="s">
        <v>1595</v>
      </c>
      <c r="C2046" s="13">
        <v>2256</v>
      </c>
      <c r="D2046" s="14">
        <v>41</v>
      </c>
      <c r="E2046" s="14">
        <v>84087.27</v>
      </c>
      <c r="F2046" s="13">
        <v>0</v>
      </c>
      <c r="G2046" s="14">
        <v>0</v>
      </c>
      <c r="H2046" s="14">
        <v>0</v>
      </c>
      <c r="I2046" s="1">
        <v>-2256</v>
      </c>
      <c r="J2046" s="9">
        <v>-84087.27</v>
      </c>
    </row>
    <row r="2047" spans="1:10" s="23" customFormat="1" x14ac:dyDescent="0.45">
      <c r="A2047" s="69" t="s">
        <v>1811</v>
      </c>
      <c r="B2047" s="65"/>
      <c r="C2047" s="49">
        <f>SUM($C$2046:$C$2046)</f>
        <v>2256</v>
      </c>
      <c r="D2047" s="50">
        <f>SUM($D$2046:$D$2046)</f>
        <v>41</v>
      </c>
      <c r="E2047" s="50">
        <f>SUM($E$2046:$E$2046)</f>
        <v>84087.27</v>
      </c>
      <c r="F2047" s="49">
        <f>SUM($F$2046:$F$2046)</f>
        <v>0</v>
      </c>
      <c r="G2047" s="50">
        <f>SUM($G$2046:$G$2046)</f>
        <v>0</v>
      </c>
      <c r="H2047" s="50">
        <f>SUM($H$2046:$H$2046)</f>
        <v>0</v>
      </c>
      <c r="I2047" s="51">
        <f>SUM($I$2046:$I$2046)</f>
        <v>-2256</v>
      </c>
      <c r="J2047" s="52">
        <f>SUM($J$2046:$J$2046)</f>
        <v>-84087.27</v>
      </c>
    </row>
    <row r="2048" spans="1:10" s="23" customFormat="1" x14ac:dyDescent="0.45">
      <c r="A2048" s="16"/>
      <c r="B2048" s="67"/>
      <c r="C2048" s="13"/>
      <c r="D2048" s="7"/>
      <c r="E2048" s="7"/>
      <c r="F2048" s="13"/>
      <c r="G2048" s="7"/>
      <c r="H2048" s="7"/>
      <c r="I2048" s="1"/>
      <c r="J2048" s="9"/>
    </row>
    <row r="2049" spans="1:10" s="23" customFormat="1" x14ac:dyDescent="0.45">
      <c r="A2049" s="45" t="s">
        <v>191</v>
      </c>
      <c r="B2049" s="63"/>
      <c r="C2049" s="4"/>
      <c r="D2049" s="2"/>
      <c r="E2049" s="2"/>
      <c r="F2049" s="4"/>
      <c r="G2049" s="2"/>
      <c r="H2049" s="2"/>
      <c r="I2049" s="6"/>
      <c r="J2049" s="3"/>
    </row>
    <row r="2050" spans="1:10" s="23" customFormat="1" x14ac:dyDescent="0.45">
      <c r="A2050" s="47" t="s">
        <v>1915</v>
      </c>
      <c r="B2050" s="64" t="s">
        <v>1595</v>
      </c>
      <c r="C2050" s="13">
        <v>13</v>
      </c>
      <c r="D2050" s="14">
        <v>10000</v>
      </c>
      <c r="E2050" s="14">
        <v>118181.8</v>
      </c>
      <c r="F2050" s="13">
        <v>0</v>
      </c>
      <c r="G2050" s="14">
        <v>0</v>
      </c>
      <c r="H2050" s="14">
        <v>0</v>
      </c>
      <c r="I2050" s="1">
        <v>-13</v>
      </c>
      <c r="J2050" s="9">
        <v>-118181.8</v>
      </c>
    </row>
    <row r="2051" spans="1:10" s="23" customFormat="1" x14ac:dyDescent="0.45">
      <c r="A2051" s="47" t="s">
        <v>840</v>
      </c>
      <c r="B2051" s="64" t="s">
        <v>1595</v>
      </c>
      <c r="C2051" s="13">
        <v>2256</v>
      </c>
      <c r="D2051" s="14">
        <v>34</v>
      </c>
      <c r="E2051" s="14">
        <v>69730.91</v>
      </c>
      <c r="F2051" s="13">
        <v>0</v>
      </c>
      <c r="G2051" s="14">
        <v>0</v>
      </c>
      <c r="H2051" s="14">
        <v>0</v>
      </c>
      <c r="I2051" s="1">
        <v>-2256</v>
      </c>
      <c r="J2051" s="9">
        <v>-69730.91</v>
      </c>
    </row>
    <row r="2052" spans="1:10" s="23" customFormat="1" x14ac:dyDescent="0.45">
      <c r="A2052" s="47" t="s">
        <v>1403</v>
      </c>
      <c r="B2052" s="64" t="s">
        <v>1595</v>
      </c>
      <c r="C2052" s="13">
        <v>3</v>
      </c>
      <c r="D2052" s="14">
        <v>400</v>
      </c>
      <c r="E2052" s="14">
        <v>1090.9100000000001</v>
      </c>
      <c r="F2052" s="13">
        <v>0</v>
      </c>
      <c r="G2052" s="14">
        <v>0</v>
      </c>
      <c r="H2052" s="14">
        <v>0</v>
      </c>
      <c r="I2052" s="1">
        <v>-3</v>
      </c>
      <c r="J2052" s="9">
        <v>-1090.9100000000001</v>
      </c>
    </row>
    <row r="2053" spans="1:10" s="23" customFormat="1" x14ac:dyDescent="0.45">
      <c r="A2053" s="69" t="s">
        <v>886</v>
      </c>
      <c r="B2053" s="65"/>
      <c r="C2053" s="49">
        <f>SUM($C$2050:$C$2052)</f>
        <v>2272</v>
      </c>
      <c r="D2053" s="50">
        <f>SUM($D$2050:$D$2052)</f>
        <v>10434</v>
      </c>
      <c r="E2053" s="50">
        <f>SUM($E$2050:$E$2052)</f>
        <v>189003.62000000002</v>
      </c>
      <c r="F2053" s="49">
        <f>SUM($F$2050:$F$2052)</f>
        <v>0</v>
      </c>
      <c r="G2053" s="50">
        <f>SUM($G$2050:$G$2052)</f>
        <v>0</v>
      </c>
      <c r="H2053" s="50">
        <f>SUM($H$2050:$H$2052)</f>
        <v>0</v>
      </c>
      <c r="I2053" s="51">
        <f>SUM($I$2050:$I$2052)</f>
        <v>-2272</v>
      </c>
      <c r="J2053" s="3">
        <f>SUM($J$2050:$J$2052)</f>
        <v>-189003.62000000002</v>
      </c>
    </row>
    <row r="2054" spans="1:10" s="23" customFormat="1" x14ac:dyDescent="0.45">
      <c r="A2054" s="16"/>
      <c r="B2054" s="67"/>
      <c r="C2054" s="13"/>
      <c r="D2054" s="7"/>
      <c r="E2054" s="7"/>
      <c r="F2054" s="13"/>
      <c r="G2054" s="7"/>
      <c r="H2054" s="7"/>
      <c r="I2054" s="1"/>
      <c r="J2054" s="9"/>
    </row>
    <row r="2055" spans="1:10" s="23" customFormat="1" x14ac:dyDescent="0.45">
      <c r="A2055" s="45" t="s">
        <v>2215</v>
      </c>
      <c r="B2055" s="63"/>
      <c r="C2055" s="4"/>
      <c r="D2055" s="2"/>
      <c r="E2055" s="2"/>
      <c r="F2055" s="4"/>
      <c r="G2055" s="2"/>
      <c r="H2055" s="2"/>
      <c r="I2055" s="6"/>
      <c r="J2055" s="3"/>
    </row>
    <row r="2056" spans="1:10" s="23" customFormat="1" x14ac:dyDescent="0.45">
      <c r="A2056" s="47" t="s">
        <v>572</v>
      </c>
      <c r="B2056" s="64" t="s">
        <v>1790</v>
      </c>
      <c r="C2056" s="13">
        <v>50</v>
      </c>
      <c r="D2056" s="14">
        <v>25</v>
      </c>
      <c r="E2056" s="14">
        <v>1250</v>
      </c>
      <c r="F2056" s="13">
        <v>50</v>
      </c>
      <c r="G2056" s="14">
        <v>25</v>
      </c>
      <c r="H2056" s="14">
        <v>1250</v>
      </c>
      <c r="I2056" s="1">
        <v>0</v>
      </c>
      <c r="J2056" s="9">
        <v>0</v>
      </c>
    </row>
    <row r="2057" spans="1:10" s="23" customFormat="1" x14ac:dyDescent="0.45">
      <c r="A2057" s="47" t="s">
        <v>301</v>
      </c>
      <c r="B2057" s="64" t="s">
        <v>1790</v>
      </c>
      <c r="C2057" s="13">
        <v>200</v>
      </c>
      <c r="D2057" s="14">
        <v>25</v>
      </c>
      <c r="E2057" s="14">
        <v>5000</v>
      </c>
      <c r="F2057" s="13">
        <v>200</v>
      </c>
      <c r="G2057" s="14">
        <v>25</v>
      </c>
      <c r="H2057" s="14">
        <v>5000</v>
      </c>
      <c r="I2057" s="1">
        <v>0</v>
      </c>
      <c r="J2057" s="9">
        <v>0</v>
      </c>
    </row>
    <row r="2058" spans="1:10" s="23" customFormat="1" x14ac:dyDescent="0.45">
      <c r="A2058" s="47" t="s">
        <v>1736</v>
      </c>
      <c r="B2058" s="64" t="s">
        <v>1842</v>
      </c>
      <c r="C2058" s="13">
        <v>100</v>
      </c>
      <c r="D2058" s="14">
        <v>20</v>
      </c>
      <c r="E2058" s="14">
        <v>2000</v>
      </c>
      <c r="F2058" s="13">
        <v>100</v>
      </c>
      <c r="G2058" s="14">
        <v>20</v>
      </c>
      <c r="H2058" s="14">
        <v>2000</v>
      </c>
      <c r="I2058" s="1">
        <v>0</v>
      </c>
      <c r="J2058" s="9">
        <v>0</v>
      </c>
    </row>
    <row r="2059" spans="1:10" s="23" customFormat="1" x14ac:dyDescent="0.45">
      <c r="A2059" s="47" t="s">
        <v>745</v>
      </c>
      <c r="B2059" s="64" t="s">
        <v>1842</v>
      </c>
      <c r="C2059" s="13">
        <v>300</v>
      </c>
      <c r="D2059" s="14">
        <v>10</v>
      </c>
      <c r="E2059" s="14">
        <v>3000</v>
      </c>
      <c r="F2059" s="13">
        <v>300</v>
      </c>
      <c r="G2059" s="14">
        <v>10</v>
      </c>
      <c r="H2059" s="14">
        <v>3000</v>
      </c>
      <c r="I2059" s="1">
        <v>0</v>
      </c>
      <c r="J2059" s="9">
        <v>0</v>
      </c>
    </row>
    <row r="2060" spans="1:10" s="23" customFormat="1" x14ac:dyDescent="0.45">
      <c r="A2060" s="47" t="s">
        <v>184</v>
      </c>
      <c r="B2060" s="64" t="s">
        <v>1842</v>
      </c>
      <c r="C2060" s="13">
        <v>500</v>
      </c>
      <c r="D2060" s="14">
        <v>15</v>
      </c>
      <c r="E2060" s="14">
        <v>7500</v>
      </c>
      <c r="F2060" s="13">
        <v>500</v>
      </c>
      <c r="G2060" s="14">
        <v>15</v>
      </c>
      <c r="H2060" s="14">
        <v>7500</v>
      </c>
      <c r="I2060" s="1">
        <v>0</v>
      </c>
      <c r="J2060" s="9">
        <v>0</v>
      </c>
    </row>
    <row r="2061" spans="1:10" s="23" customFormat="1" x14ac:dyDescent="0.45">
      <c r="A2061" s="47" t="s">
        <v>957</v>
      </c>
      <c r="B2061" s="64" t="s">
        <v>1842</v>
      </c>
      <c r="C2061" s="13">
        <v>148</v>
      </c>
      <c r="D2061" s="14">
        <v>20</v>
      </c>
      <c r="E2061" s="14">
        <v>2960</v>
      </c>
      <c r="F2061" s="13">
        <v>148</v>
      </c>
      <c r="G2061" s="14">
        <v>20</v>
      </c>
      <c r="H2061" s="14">
        <v>2960</v>
      </c>
      <c r="I2061" s="1">
        <v>0</v>
      </c>
      <c r="J2061" s="9">
        <v>0</v>
      </c>
    </row>
    <row r="2062" spans="1:10" s="23" customFormat="1" x14ac:dyDescent="0.45">
      <c r="A2062" s="69" t="s">
        <v>1970</v>
      </c>
      <c r="B2062" s="65"/>
      <c r="C2062" s="49">
        <f>SUM($C$2056:$C$2061)</f>
        <v>1298</v>
      </c>
      <c r="D2062" s="50">
        <f>SUM($D$2056:$D$2061)</f>
        <v>115</v>
      </c>
      <c r="E2062" s="50">
        <f>SUM($E$2056:$E$2061)</f>
        <v>21710</v>
      </c>
      <c r="F2062" s="49">
        <f>SUM($F$2056:$F$2061)</f>
        <v>1298</v>
      </c>
      <c r="G2062" s="50">
        <f>SUM($G$2056:$G$2061)</f>
        <v>115</v>
      </c>
      <c r="H2062" s="50">
        <f>SUM($H$2056:$H$2061)</f>
        <v>21710</v>
      </c>
      <c r="I2062" s="51">
        <f>SUM($I$2056:$I$2061)</f>
        <v>0</v>
      </c>
      <c r="J2062" s="52">
        <f>SUM($J$2056:$J$2061)</f>
        <v>0</v>
      </c>
    </row>
    <row r="2063" spans="1:10" s="23" customFormat="1" ht="14.65" thickBot="1" x14ac:dyDescent="0.5">
      <c r="A2063" s="53" t="s">
        <v>798</v>
      </c>
      <c r="B2063" s="66"/>
      <c r="C2063" s="55">
        <f>$C$1981+$C$1986+$C$2004+$C$2008+$C$2014+$C$2019+$C$2024+$C$2043+$C$2047+$C$2053+$C$2062</f>
        <v>35834.300000000003</v>
      </c>
      <c r="D2063" s="56">
        <f>$D$1981+$D$1986+$D$2004+$D$2008+$D$2014+$D$2019+$D$2024+$D$2043+$D$2047+$D$2053+$D$2062</f>
        <v>2975048</v>
      </c>
      <c r="E2063" s="56">
        <f>$E$1981+$E$1986+$E$2004+$E$2008+$E$2014+$E$2019+$E$2024+$E$2043+$E$2047+$E$2053+$E$2062</f>
        <v>16393757.230000002</v>
      </c>
      <c r="F2063" s="55">
        <f>$F$1981+$F$1986+$F$2004+$F$2008+$F$2014+$F$2019+$F$2024+$F$2043+$F$2047+$F$2053+$F$2062</f>
        <v>33232.6</v>
      </c>
      <c r="G2063" s="56">
        <f>$G$1981+$G$1986+$G$2004+$G$2008+$G$2014+$G$2019+$G$2024+$G$2043+$G$2047+$G$2053+$G$2062</f>
        <v>3031233</v>
      </c>
      <c r="H2063" s="56">
        <f>$H$1981+$H$1986+$H$2004+$H$2008+$H$2014+$H$2019+$H$2024+$H$2043+$H$2047+$H$2053+$H$2062</f>
        <v>17605228.920000002</v>
      </c>
      <c r="I2063" s="57">
        <f>$I$1981+$I$1986+$I$2004+$I$2008+$I$2014+$I$2019+$I$2024+$I$2043+$I$2047+$I$2053+$I$2062</f>
        <v>-2601.6999999999998</v>
      </c>
      <c r="J2063" s="58">
        <f>$J$1981+$J$1986+$J$2004+$J$2008+$J$2014+$J$2019+$J$2024+$J$2043+$J$2047+$J$2053+$J$2062</f>
        <v>1211471.69</v>
      </c>
    </row>
    <row r="2064" spans="1:10" s="23" customFormat="1" ht="14.65" thickTop="1" x14ac:dyDescent="0.45">
      <c r="A2064" s="16"/>
      <c r="B2064" s="67"/>
      <c r="C2064" s="13"/>
      <c r="D2064" s="7"/>
      <c r="E2064" s="7"/>
      <c r="F2064" s="13"/>
      <c r="G2064" s="7"/>
      <c r="H2064" s="7"/>
      <c r="I2064" s="1"/>
      <c r="J2064" s="9"/>
    </row>
    <row r="2065" spans="1:10" s="23" customFormat="1" x14ac:dyDescent="0.45">
      <c r="A2065" s="40" t="s">
        <v>2233</v>
      </c>
      <c r="B2065" s="62"/>
      <c r="C2065" s="41"/>
      <c r="D2065" s="42"/>
      <c r="E2065" s="42"/>
      <c r="F2065" s="41"/>
      <c r="G2065" s="42"/>
      <c r="H2065" s="42"/>
      <c r="I2065" s="43"/>
      <c r="J2065" s="44"/>
    </row>
    <row r="2066" spans="1:10" s="23" customFormat="1" x14ac:dyDescent="0.45">
      <c r="A2066" s="45" t="s">
        <v>63</v>
      </c>
      <c r="B2066" s="63"/>
      <c r="C2066" s="4"/>
      <c r="D2066" s="2"/>
      <c r="E2066" s="2"/>
      <c r="F2066" s="4"/>
      <c r="G2066" s="2"/>
      <c r="H2066" s="2"/>
      <c r="I2066" s="6"/>
      <c r="J2066" s="3"/>
    </row>
    <row r="2067" spans="1:10" s="23" customFormat="1" x14ac:dyDescent="0.45">
      <c r="A2067" s="47" t="s">
        <v>1011</v>
      </c>
      <c r="B2067" s="64" t="s">
        <v>1595</v>
      </c>
      <c r="C2067" s="13">
        <v>52800</v>
      </c>
      <c r="D2067" s="14">
        <v>1</v>
      </c>
      <c r="E2067" s="14">
        <v>48000</v>
      </c>
      <c r="F2067" s="13">
        <v>55000</v>
      </c>
      <c r="G2067" s="14">
        <v>1</v>
      </c>
      <c r="H2067" s="14">
        <v>50000</v>
      </c>
      <c r="I2067" s="1">
        <v>2200</v>
      </c>
      <c r="J2067" s="9">
        <v>2000</v>
      </c>
    </row>
    <row r="2068" spans="1:10" s="23" customFormat="1" x14ac:dyDescent="0.45">
      <c r="A2068" s="47" t="s">
        <v>1875</v>
      </c>
      <c r="B2068" s="64" t="s">
        <v>1595</v>
      </c>
      <c r="C2068" s="13">
        <v>11000</v>
      </c>
      <c r="D2068" s="14">
        <v>1</v>
      </c>
      <c r="E2068" s="14">
        <v>10000</v>
      </c>
      <c r="F2068" s="13">
        <v>27500</v>
      </c>
      <c r="G2068" s="14">
        <v>1</v>
      </c>
      <c r="H2068" s="14">
        <v>25000</v>
      </c>
      <c r="I2068" s="1">
        <v>16500</v>
      </c>
      <c r="J2068" s="9">
        <v>15000</v>
      </c>
    </row>
    <row r="2069" spans="1:10" s="23" customFormat="1" x14ac:dyDescent="0.45">
      <c r="A2069" s="47" t="s">
        <v>1465</v>
      </c>
      <c r="B2069" s="64" t="s">
        <v>1595</v>
      </c>
      <c r="C2069" s="13">
        <v>1023000</v>
      </c>
      <c r="D2069" s="14">
        <v>1</v>
      </c>
      <c r="E2069" s="14">
        <v>930000</v>
      </c>
      <c r="F2069" s="13">
        <v>1023000</v>
      </c>
      <c r="G2069" s="14">
        <v>1</v>
      </c>
      <c r="H2069" s="14">
        <v>930000</v>
      </c>
      <c r="I2069" s="1">
        <v>0</v>
      </c>
      <c r="J2069" s="9">
        <v>0</v>
      </c>
    </row>
    <row r="2070" spans="1:10" s="23" customFormat="1" x14ac:dyDescent="0.45">
      <c r="A2070" s="47" t="s">
        <v>401</v>
      </c>
      <c r="B2070" s="64" t="s">
        <v>1842</v>
      </c>
      <c r="C2070" s="13">
        <v>590000</v>
      </c>
      <c r="D2070" s="14">
        <v>1</v>
      </c>
      <c r="E2070" s="14">
        <v>590000</v>
      </c>
      <c r="F2070" s="13">
        <v>590000</v>
      </c>
      <c r="G2070" s="14">
        <v>1</v>
      </c>
      <c r="H2070" s="14">
        <v>590000</v>
      </c>
      <c r="I2070" s="1">
        <v>0</v>
      </c>
      <c r="J2070" s="9">
        <v>0</v>
      </c>
    </row>
    <row r="2071" spans="1:10" s="23" customFormat="1" x14ac:dyDescent="0.45">
      <c r="A2071" s="47" t="s">
        <v>2038</v>
      </c>
      <c r="B2071" s="64" t="s">
        <v>1842</v>
      </c>
      <c r="C2071" s="13">
        <v>400000</v>
      </c>
      <c r="D2071" s="14">
        <v>1</v>
      </c>
      <c r="E2071" s="14">
        <v>400000</v>
      </c>
      <c r="F2071" s="13">
        <v>400000</v>
      </c>
      <c r="G2071" s="14">
        <v>1</v>
      </c>
      <c r="H2071" s="14">
        <v>400000</v>
      </c>
      <c r="I2071" s="1">
        <v>0</v>
      </c>
      <c r="J2071" s="9">
        <v>0</v>
      </c>
    </row>
    <row r="2072" spans="1:10" s="23" customFormat="1" x14ac:dyDescent="0.45">
      <c r="A2072" s="47" t="s">
        <v>45</v>
      </c>
      <c r="B2072" s="64" t="s">
        <v>1595</v>
      </c>
      <c r="C2072" s="13">
        <v>1900</v>
      </c>
      <c r="D2072" s="14">
        <v>0</v>
      </c>
      <c r="E2072" s="14">
        <v>0</v>
      </c>
      <c r="F2072" s="13">
        <v>3800</v>
      </c>
      <c r="G2072" s="14">
        <v>0</v>
      </c>
      <c r="H2072" s="14">
        <v>0</v>
      </c>
      <c r="I2072" s="1">
        <v>1900</v>
      </c>
      <c r="J2072" s="9">
        <v>0</v>
      </c>
    </row>
    <row r="2073" spans="1:10" s="23" customFormat="1" x14ac:dyDescent="0.45">
      <c r="A2073" s="47" t="s">
        <v>1196</v>
      </c>
      <c r="B2073" s="64" t="s">
        <v>1595</v>
      </c>
      <c r="C2073" s="13">
        <v>2500</v>
      </c>
      <c r="D2073" s="14">
        <v>0</v>
      </c>
      <c r="E2073" s="14">
        <v>0</v>
      </c>
      <c r="F2073" s="13">
        <v>5000</v>
      </c>
      <c r="G2073" s="14">
        <v>0</v>
      </c>
      <c r="H2073" s="14">
        <v>0</v>
      </c>
      <c r="I2073" s="1">
        <v>2500</v>
      </c>
      <c r="J2073" s="9">
        <v>0</v>
      </c>
    </row>
    <row r="2074" spans="1:10" s="23" customFormat="1" x14ac:dyDescent="0.45">
      <c r="A2074" s="47" t="s">
        <v>1206</v>
      </c>
      <c r="B2074" s="64" t="s">
        <v>1595</v>
      </c>
      <c r="C2074" s="13">
        <v>3000</v>
      </c>
      <c r="D2074" s="14">
        <v>0</v>
      </c>
      <c r="E2074" s="14">
        <v>0</v>
      </c>
      <c r="F2074" s="13">
        <v>6000</v>
      </c>
      <c r="G2074" s="14">
        <v>0</v>
      </c>
      <c r="H2074" s="14">
        <v>0</v>
      </c>
      <c r="I2074" s="1">
        <v>3000</v>
      </c>
      <c r="J2074" s="9">
        <v>0</v>
      </c>
    </row>
    <row r="2075" spans="1:10" s="23" customFormat="1" x14ac:dyDescent="0.45">
      <c r="A2075" s="47" t="s">
        <v>1893</v>
      </c>
      <c r="B2075" s="64" t="s">
        <v>1595</v>
      </c>
      <c r="C2075" s="13">
        <v>4000</v>
      </c>
      <c r="D2075" s="14">
        <v>0</v>
      </c>
      <c r="E2075" s="14">
        <v>0</v>
      </c>
      <c r="F2075" s="13">
        <v>8000</v>
      </c>
      <c r="G2075" s="14">
        <v>0</v>
      </c>
      <c r="H2075" s="14">
        <v>0</v>
      </c>
      <c r="I2075" s="1">
        <v>4000</v>
      </c>
      <c r="J2075" s="9">
        <v>0</v>
      </c>
    </row>
    <row r="2076" spans="1:10" s="23" customFormat="1" x14ac:dyDescent="0.45">
      <c r="A2076" s="47" t="s">
        <v>1537</v>
      </c>
      <c r="B2076" s="64" t="s">
        <v>1595</v>
      </c>
      <c r="C2076" s="13">
        <v>5000</v>
      </c>
      <c r="D2076" s="14">
        <v>0</v>
      </c>
      <c r="E2076" s="14">
        <v>0</v>
      </c>
      <c r="F2076" s="13">
        <v>10000</v>
      </c>
      <c r="G2076" s="14">
        <v>0</v>
      </c>
      <c r="H2076" s="14">
        <v>0</v>
      </c>
      <c r="I2076" s="1">
        <v>5000</v>
      </c>
      <c r="J2076" s="9">
        <v>0</v>
      </c>
    </row>
    <row r="2077" spans="1:10" s="23" customFormat="1" x14ac:dyDescent="0.45">
      <c r="A2077" s="47" t="s">
        <v>1547</v>
      </c>
      <c r="B2077" s="64" t="s">
        <v>1595</v>
      </c>
      <c r="C2077" s="13">
        <v>6000</v>
      </c>
      <c r="D2077" s="14">
        <v>0</v>
      </c>
      <c r="E2077" s="14">
        <v>0</v>
      </c>
      <c r="F2077" s="13">
        <v>12000</v>
      </c>
      <c r="G2077" s="14">
        <v>0</v>
      </c>
      <c r="H2077" s="14">
        <v>0</v>
      </c>
      <c r="I2077" s="1">
        <v>6000</v>
      </c>
      <c r="J2077" s="9">
        <v>0</v>
      </c>
    </row>
    <row r="2078" spans="1:10" s="23" customFormat="1" x14ac:dyDescent="0.45">
      <c r="A2078" s="47" t="s">
        <v>541</v>
      </c>
      <c r="B2078" s="64" t="s">
        <v>1595</v>
      </c>
      <c r="C2078" s="13">
        <v>0</v>
      </c>
      <c r="D2078" s="14">
        <v>0</v>
      </c>
      <c r="E2078" s="14">
        <v>0</v>
      </c>
      <c r="F2078" s="13">
        <v>0</v>
      </c>
      <c r="G2078" s="14">
        <v>0</v>
      </c>
      <c r="H2078" s="14">
        <v>0</v>
      </c>
      <c r="I2078" s="1">
        <v>0</v>
      </c>
      <c r="J2078" s="9">
        <v>0</v>
      </c>
    </row>
    <row r="2079" spans="1:10" s="23" customFormat="1" x14ac:dyDescent="0.45">
      <c r="A2079" s="47" t="s">
        <v>845</v>
      </c>
      <c r="B2079" s="64" t="s">
        <v>1595</v>
      </c>
      <c r="C2079" s="13">
        <v>0</v>
      </c>
      <c r="D2079" s="14">
        <v>0</v>
      </c>
      <c r="E2079" s="14">
        <v>0</v>
      </c>
      <c r="F2079" s="13">
        <v>0</v>
      </c>
      <c r="G2079" s="14">
        <v>0</v>
      </c>
      <c r="H2079" s="14">
        <v>0</v>
      </c>
      <c r="I2079" s="1">
        <v>0</v>
      </c>
      <c r="J2079" s="9">
        <v>0</v>
      </c>
    </row>
    <row r="2080" spans="1:10" s="23" customFormat="1" x14ac:dyDescent="0.45">
      <c r="A2080" s="47" t="s">
        <v>790</v>
      </c>
      <c r="B2080" s="64" t="s">
        <v>1595</v>
      </c>
      <c r="C2080" s="13">
        <v>0</v>
      </c>
      <c r="D2080" s="14">
        <v>0</v>
      </c>
      <c r="E2080" s="14">
        <v>0</v>
      </c>
      <c r="F2080" s="13">
        <v>0</v>
      </c>
      <c r="G2080" s="14">
        <v>0</v>
      </c>
      <c r="H2080" s="14">
        <v>0</v>
      </c>
      <c r="I2080" s="1">
        <v>0</v>
      </c>
      <c r="J2080" s="9">
        <v>0</v>
      </c>
    </row>
    <row r="2081" spans="1:10" s="23" customFormat="1" x14ac:dyDescent="0.45">
      <c r="A2081" s="47" t="s">
        <v>713</v>
      </c>
      <c r="B2081" s="64" t="s">
        <v>1595</v>
      </c>
      <c r="C2081" s="13">
        <v>2500</v>
      </c>
      <c r="D2081" s="14">
        <v>0</v>
      </c>
      <c r="E2081" s="14">
        <v>0</v>
      </c>
      <c r="F2081" s="13">
        <v>5000</v>
      </c>
      <c r="G2081" s="14">
        <v>0</v>
      </c>
      <c r="H2081" s="14">
        <v>0</v>
      </c>
      <c r="I2081" s="1">
        <v>2500</v>
      </c>
      <c r="J2081" s="9">
        <v>0</v>
      </c>
    </row>
    <row r="2082" spans="1:10" s="23" customFormat="1" x14ac:dyDescent="0.45">
      <c r="A2082" s="47" t="s">
        <v>1466</v>
      </c>
      <c r="B2082" s="64" t="s">
        <v>1595</v>
      </c>
      <c r="C2082" s="13">
        <v>3100</v>
      </c>
      <c r="D2082" s="14">
        <v>0</v>
      </c>
      <c r="E2082" s="14">
        <v>0</v>
      </c>
      <c r="F2082" s="13">
        <v>6200</v>
      </c>
      <c r="G2082" s="14">
        <v>0</v>
      </c>
      <c r="H2082" s="14">
        <v>0</v>
      </c>
      <c r="I2082" s="1">
        <v>3100</v>
      </c>
      <c r="J2082" s="9">
        <v>0</v>
      </c>
    </row>
    <row r="2083" spans="1:10" s="23" customFormat="1" x14ac:dyDescent="0.45">
      <c r="A2083" s="47" t="s">
        <v>607</v>
      </c>
      <c r="B2083" s="64" t="s">
        <v>1595</v>
      </c>
      <c r="C2083" s="13">
        <v>3600</v>
      </c>
      <c r="D2083" s="14">
        <v>0</v>
      </c>
      <c r="E2083" s="14">
        <v>0</v>
      </c>
      <c r="F2083" s="13">
        <v>200</v>
      </c>
      <c r="G2083" s="14">
        <v>0</v>
      </c>
      <c r="H2083" s="14">
        <v>0</v>
      </c>
      <c r="I2083" s="1">
        <v>-3400</v>
      </c>
      <c r="J2083" s="9">
        <v>0</v>
      </c>
    </row>
    <row r="2084" spans="1:10" s="23" customFormat="1" x14ac:dyDescent="0.45">
      <c r="A2084" s="47" t="s">
        <v>454</v>
      </c>
      <c r="B2084" s="64" t="s">
        <v>1595</v>
      </c>
      <c r="C2084" s="13">
        <v>4600</v>
      </c>
      <c r="D2084" s="14">
        <v>0</v>
      </c>
      <c r="E2084" s="14">
        <v>0</v>
      </c>
      <c r="F2084" s="13">
        <v>9200</v>
      </c>
      <c r="G2084" s="14">
        <v>0</v>
      </c>
      <c r="H2084" s="14">
        <v>0</v>
      </c>
      <c r="I2084" s="1">
        <v>4600</v>
      </c>
      <c r="J2084" s="9">
        <v>0</v>
      </c>
    </row>
    <row r="2085" spans="1:10" s="23" customFormat="1" x14ac:dyDescent="0.45">
      <c r="A2085" s="47" t="s">
        <v>619</v>
      </c>
      <c r="B2085" s="64" t="s">
        <v>1595</v>
      </c>
      <c r="C2085" s="13">
        <v>5600</v>
      </c>
      <c r="D2085" s="14">
        <v>0</v>
      </c>
      <c r="E2085" s="14">
        <v>0</v>
      </c>
      <c r="F2085" s="13">
        <v>11200</v>
      </c>
      <c r="G2085" s="14">
        <v>0</v>
      </c>
      <c r="H2085" s="14">
        <v>0</v>
      </c>
      <c r="I2085" s="1">
        <v>5600</v>
      </c>
      <c r="J2085" s="9">
        <v>0</v>
      </c>
    </row>
    <row r="2086" spans="1:10" s="23" customFormat="1" x14ac:dyDescent="0.45">
      <c r="A2086" s="47" t="s">
        <v>2125</v>
      </c>
      <c r="B2086" s="64" t="s">
        <v>1595</v>
      </c>
      <c r="C2086" s="13">
        <v>7100</v>
      </c>
      <c r="D2086" s="14">
        <v>0</v>
      </c>
      <c r="E2086" s="14">
        <v>0</v>
      </c>
      <c r="F2086" s="13">
        <v>14200</v>
      </c>
      <c r="G2086" s="14">
        <v>0</v>
      </c>
      <c r="H2086" s="14">
        <v>0</v>
      </c>
      <c r="I2086" s="1">
        <v>7100</v>
      </c>
      <c r="J2086" s="9">
        <v>0</v>
      </c>
    </row>
    <row r="2087" spans="1:10" s="23" customFormat="1" x14ac:dyDescent="0.45">
      <c r="A2087" s="47" t="s">
        <v>318</v>
      </c>
      <c r="B2087" s="64" t="s">
        <v>1595</v>
      </c>
      <c r="C2087" s="13">
        <v>0</v>
      </c>
      <c r="D2087" s="14">
        <v>0</v>
      </c>
      <c r="E2087" s="14">
        <v>0</v>
      </c>
      <c r="F2087" s="13">
        <v>0</v>
      </c>
      <c r="G2087" s="14">
        <v>0</v>
      </c>
      <c r="H2087" s="14">
        <v>0</v>
      </c>
      <c r="I2087" s="1">
        <v>0</v>
      </c>
      <c r="J2087" s="9">
        <v>0</v>
      </c>
    </row>
    <row r="2088" spans="1:10" s="23" customFormat="1" x14ac:dyDescent="0.45">
      <c r="A2088" s="47" t="s">
        <v>1815</v>
      </c>
      <c r="B2088" s="64" t="s">
        <v>1595</v>
      </c>
      <c r="C2088" s="13">
        <v>0</v>
      </c>
      <c r="D2088" s="14">
        <v>0</v>
      </c>
      <c r="E2088" s="14">
        <v>0</v>
      </c>
      <c r="F2088" s="13">
        <v>0</v>
      </c>
      <c r="G2088" s="14">
        <v>0</v>
      </c>
      <c r="H2088" s="14">
        <v>0</v>
      </c>
      <c r="I2088" s="1">
        <v>0</v>
      </c>
      <c r="J2088" s="9">
        <v>0</v>
      </c>
    </row>
    <row r="2089" spans="1:10" s="23" customFormat="1" x14ac:dyDescent="0.45">
      <c r="A2089" s="47" t="s">
        <v>188</v>
      </c>
      <c r="B2089" s="64" t="s">
        <v>1595</v>
      </c>
      <c r="C2089" s="13">
        <v>0</v>
      </c>
      <c r="D2089" s="14">
        <v>0</v>
      </c>
      <c r="E2089" s="14">
        <v>0</v>
      </c>
      <c r="F2089" s="13">
        <v>0</v>
      </c>
      <c r="G2089" s="14">
        <v>0</v>
      </c>
      <c r="H2089" s="14">
        <v>0</v>
      </c>
      <c r="I2089" s="1">
        <v>0</v>
      </c>
      <c r="J2089" s="9">
        <v>0</v>
      </c>
    </row>
    <row r="2090" spans="1:10" s="23" customFormat="1" x14ac:dyDescent="0.45">
      <c r="A2090" s="47" t="s">
        <v>1598</v>
      </c>
      <c r="B2090" s="64" t="s">
        <v>1595</v>
      </c>
      <c r="C2090" s="13">
        <v>1600</v>
      </c>
      <c r="D2090" s="14">
        <v>0</v>
      </c>
      <c r="E2090" s="14">
        <v>0</v>
      </c>
      <c r="F2090" s="13">
        <v>3200</v>
      </c>
      <c r="G2090" s="14">
        <v>0</v>
      </c>
      <c r="H2090" s="14">
        <v>0</v>
      </c>
      <c r="I2090" s="1">
        <v>1600</v>
      </c>
      <c r="J2090" s="9">
        <v>0</v>
      </c>
    </row>
    <row r="2091" spans="1:10" s="23" customFormat="1" x14ac:dyDescent="0.45">
      <c r="A2091" s="47" t="s">
        <v>1485</v>
      </c>
      <c r="B2091" s="64" t="s">
        <v>1595</v>
      </c>
      <c r="C2091" s="13">
        <v>2000</v>
      </c>
      <c r="D2091" s="14">
        <v>0</v>
      </c>
      <c r="E2091" s="14">
        <v>0</v>
      </c>
      <c r="F2091" s="13">
        <v>4000</v>
      </c>
      <c r="G2091" s="14">
        <v>0</v>
      </c>
      <c r="H2091" s="14">
        <v>0</v>
      </c>
      <c r="I2091" s="1">
        <v>2000</v>
      </c>
      <c r="J2091" s="9">
        <v>0</v>
      </c>
    </row>
    <row r="2092" spans="1:10" s="23" customFormat="1" x14ac:dyDescent="0.45">
      <c r="A2092" s="47" t="s">
        <v>1059</v>
      </c>
      <c r="B2092" s="64" t="s">
        <v>1595</v>
      </c>
      <c r="C2092" s="13">
        <v>3000</v>
      </c>
      <c r="D2092" s="14">
        <v>0</v>
      </c>
      <c r="E2092" s="14">
        <v>0</v>
      </c>
      <c r="F2092" s="13">
        <v>6000</v>
      </c>
      <c r="G2092" s="14">
        <v>0</v>
      </c>
      <c r="H2092" s="14">
        <v>0</v>
      </c>
      <c r="I2092" s="1">
        <v>3000</v>
      </c>
      <c r="J2092" s="9">
        <v>0</v>
      </c>
    </row>
    <row r="2093" spans="1:10" s="23" customFormat="1" x14ac:dyDescent="0.45">
      <c r="A2093" s="47" t="s">
        <v>226</v>
      </c>
      <c r="B2093" s="64" t="s">
        <v>1595</v>
      </c>
      <c r="C2093" s="13">
        <v>3600</v>
      </c>
      <c r="D2093" s="14">
        <v>0</v>
      </c>
      <c r="E2093" s="14">
        <v>0</v>
      </c>
      <c r="F2093" s="13">
        <v>7200</v>
      </c>
      <c r="G2093" s="14">
        <v>0</v>
      </c>
      <c r="H2093" s="14">
        <v>0</v>
      </c>
      <c r="I2093" s="1">
        <v>3600</v>
      </c>
      <c r="J2093" s="9">
        <v>0</v>
      </c>
    </row>
    <row r="2094" spans="1:10" s="23" customFormat="1" x14ac:dyDescent="0.45">
      <c r="A2094" s="47" t="s">
        <v>1430</v>
      </c>
      <c r="B2094" s="64" t="s">
        <v>1595</v>
      </c>
      <c r="C2094" s="13">
        <v>4200</v>
      </c>
      <c r="D2094" s="14">
        <v>0</v>
      </c>
      <c r="E2094" s="14">
        <v>0</v>
      </c>
      <c r="F2094" s="13">
        <v>8400</v>
      </c>
      <c r="G2094" s="14">
        <v>0</v>
      </c>
      <c r="H2094" s="14">
        <v>0</v>
      </c>
      <c r="I2094" s="1">
        <v>4200</v>
      </c>
      <c r="J2094" s="9">
        <v>0</v>
      </c>
    </row>
    <row r="2095" spans="1:10" s="23" customFormat="1" x14ac:dyDescent="0.45">
      <c r="A2095" s="47" t="s">
        <v>1349</v>
      </c>
      <c r="B2095" s="64" t="s">
        <v>1595</v>
      </c>
      <c r="C2095" s="13">
        <v>0</v>
      </c>
      <c r="D2095" s="14">
        <v>0</v>
      </c>
      <c r="E2095" s="14">
        <v>0</v>
      </c>
      <c r="F2095" s="13">
        <v>0</v>
      </c>
      <c r="G2095" s="14">
        <v>0</v>
      </c>
      <c r="H2095" s="14">
        <v>0</v>
      </c>
      <c r="I2095" s="1">
        <v>0</v>
      </c>
      <c r="J2095" s="9">
        <v>0</v>
      </c>
    </row>
    <row r="2096" spans="1:10" s="23" customFormat="1" x14ac:dyDescent="0.45">
      <c r="A2096" s="47" t="s">
        <v>260</v>
      </c>
      <c r="B2096" s="64" t="s">
        <v>1595</v>
      </c>
      <c r="C2096" s="13">
        <v>0</v>
      </c>
      <c r="D2096" s="14">
        <v>0</v>
      </c>
      <c r="E2096" s="14">
        <v>0</v>
      </c>
      <c r="F2096" s="13">
        <v>0</v>
      </c>
      <c r="G2096" s="14">
        <v>0</v>
      </c>
      <c r="H2096" s="14">
        <v>0</v>
      </c>
      <c r="I2096" s="1">
        <v>0</v>
      </c>
      <c r="J2096" s="9">
        <v>0</v>
      </c>
    </row>
    <row r="2097" spans="1:10" s="23" customFormat="1" x14ac:dyDescent="0.45">
      <c r="A2097" s="47" t="s">
        <v>1584</v>
      </c>
      <c r="B2097" s="64" t="s">
        <v>1595</v>
      </c>
      <c r="C2097" s="13">
        <v>0</v>
      </c>
      <c r="D2097" s="14">
        <v>0</v>
      </c>
      <c r="E2097" s="14">
        <v>0</v>
      </c>
      <c r="F2097" s="13">
        <v>0</v>
      </c>
      <c r="G2097" s="14">
        <v>0</v>
      </c>
      <c r="H2097" s="14">
        <v>0</v>
      </c>
      <c r="I2097" s="1">
        <v>0</v>
      </c>
      <c r="J2097" s="9">
        <v>0</v>
      </c>
    </row>
    <row r="2098" spans="1:10" s="23" customFormat="1" x14ac:dyDescent="0.45">
      <c r="A2098" s="47" t="s">
        <v>1804</v>
      </c>
      <c r="B2098" s="64" t="s">
        <v>1595</v>
      </c>
      <c r="C2098" s="13">
        <v>0</v>
      </c>
      <c r="D2098" s="14">
        <v>0</v>
      </c>
      <c r="E2098" s="14">
        <v>0</v>
      </c>
      <c r="F2098" s="13">
        <v>0</v>
      </c>
      <c r="G2098" s="14">
        <v>0</v>
      </c>
      <c r="H2098" s="14">
        <v>0</v>
      </c>
      <c r="I2098" s="1">
        <v>0</v>
      </c>
      <c r="J2098" s="9">
        <v>0</v>
      </c>
    </row>
    <row r="2099" spans="1:10" s="23" customFormat="1" x14ac:dyDescent="0.45">
      <c r="A2099" s="47" t="s">
        <v>2139</v>
      </c>
      <c r="B2099" s="64" t="s">
        <v>1595</v>
      </c>
      <c r="C2099" s="13">
        <v>0</v>
      </c>
      <c r="D2099" s="14">
        <v>0</v>
      </c>
      <c r="E2099" s="14">
        <v>0</v>
      </c>
      <c r="F2099" s="13">
        <v>0</v>
      </c>
      <c r="G2099" s="14">
        <v>0</v>
      </c>
      <c r="H2099" s="14">
        <v>0</v>
      </c>
      <c r="I2099" s="1">
        <v>0</v>
      </c>
      <c r="J2099" s="9">
        <v>0</v>
      </c>
    </row>
    <row r="2100" spans="1:10" s="23" customFormat="1" x14ac:dyDescent="0.45">
      <c r="A2100" s="47" t="s">
        <v>143</v>
      </c>
      <c r="B2100" s="64" t="s">
        <v>1595</v>
      </c>
      <c r="C2100" s="13">
        <v>0</v>
      </c>
      <c r="D2100" s="14">
        <v>0</v>
      </c>
      <c r="E2100" s="14">
        <v>0</v>
      </c>
      <c r="F2100" s="13">
        <v>0</v>
      </c>
      <c r="G2100" s="14">
        <v>0</v>
      </c>
      <c r="H2100" s="14">
        <v>0</v>
      </c>
      <c r="I2100" s="1">
        <v>0</v>
      </c>
      <c r="J2100" s="9">
        <v>0</v>
      </c>
    </row>
    <row r="2101" spans="1:10" s="23" customFormat="1" x14ac:dyDescent="0.45">
      <c r="A2101" s="47" t="s">
        <v>1345</v>
      </c>
      <c r="B2101" s="64" t="s">
        <v>1595</v>
      </c>
      <c r="C2101" s="13">
        <v>2200</v>
      </c>
      <c r="D2101" s="14">
        <v>0</v>
      </c>
      <c r="E2101" s="14">
        <v>0</v>
      </c>
      <c r="F2101" s="13">
        <v>4400</v>
      </c>
      <c r="G2101" s="14">
        <v>0</v>
      </c>
      <c r="H2101" s="14">
        <v>0</v>
      </c>
      <c r="I2101" s="1">
        <v>2200</v>
      </c>
      <c r="J2101" s="9">
        <v>0</v>
      </c>
    </row>
    <row r="2102" spans="1:10" s="23" customFormat="1" x14ac:dyDescent="0.45">
      <c r="A2102" s="47" t="s">
        <v>2150</v>
      </c>
      <c r="B2102" s="64" t="s">
        <v>1595</v>
      </c>
      <c r="C2102" s="13">
        <v>2600</v>
      </c>
      <c r="D2102" s="14">
        <v>0</v>
      </c>
      <c r="E2102" s="14">
        <v>0</v>
      </c>
      <c r="F2102" s="13">
        <v>5200</v>
      </c>
      <c r="G2102" s="14">
        <v>0</v>
      </c>
      <c r="H2102" s="14">
        <v>0</v>
      </c>
      <c r="I2102" s="1">
        <v>2600</v>
      </c>
      <c r="J2102" s="9">
        <v>0</v>
      </c>
    </row>
    <row r="2103" spans="1:10" s="23" customFormat="1" x14ac:dyDescent="0.45">
      <c r="A2103" s="47" t="s">
        <v>843</v>
      </c>
      <c r="B2103" s="64" t="s">
        <v>1595</v>
      </c>
      <c r="C2103" s="13">
        <v>3600</v>
      </c>
      <c r="D2103" s="14">
        <v>0</v>
      </c>
      <c r="E2103" s="14">
        <v>0</v>
      </c>
      <c r="F2103" s="13">
        <v>7200</v>
      </c>
      <c r="G2103" s="14">
        <v>0</v>
      </c>
      <c r="H2103" s="14">
        <v>0</v>
      </c>
      <c r="I2103" s="1">
        <v>3600</v>
      </c>
      <c r="J2103" s="9">
        <v>0</v>
      </c>
    </row>
    <row r="2104" spans="1:10" s="23" customFormat="1" x14ac:dyDescent="0.45">
      <c r="A2104" s="47" t="s">
        <v>791</v>
      </c>
      <c r="B2104" s="64" t="s">
        <v>1595</v>
      </c>
      <c r="C2104" s="13">
        <v>4200</v>
      </c>
      <c r="D2104" s="14">
        <v>0</v>
      </c>
      <c r="E2104" s="14">
        <v>0</v>
      </c>
      <c r="F2104" s="13">
        <v>8400</v>
      </c>
      <c r="G2104" s="14">
        <v>0</v>
      </c>
      <c r="H2104" s="14">
        <v>0</v>
      </c>
      <c r="I2104" s="1">
        <v>4200</v>
      </c>
      <c r="J2104" s="9">
        <v>0</v>
      </c>
    </row>
    <row r="2105" spans="1:10" s="23" customFormat="1" x14ac:dyDescent="0.45">
      <c r="A2105" s="47" t="s">
        <v>821</v>
      </c>
      <c r="B2105" s="64" t="s">
        <v>1595</v>
      </c>
      <c r="C2105" s="13">
        <v>4800</v>
      </c>
      <c r="D2105" s="14">
        <v>0</v>
      </c>
      <c r="E2105" s="14">
        <v>0</v>
      </c>
      <c r="F2105" s="13">
        <v>9600</v>
      </c>
      <c r="G2105" s="14">
        <v>0</v>
      </c>
      <c r="H2105" s="14">
        <v>0</v>
      </c>
      <c r="I2105" s="1">
        <v>4800</v>
      </c>
      <c r="J2105" s="9">
        <v>0</v>
      </c>
    </row>
    <row r="2106" spans="1:10" s="23" customFormat="1" x14ac:dyDescent="0.45">
      <c r="A2106" s="47" t="s">
        <v>257</v>
      </c>
      <c r="B2106" s="64" t="s">
        <v>1595</v>
      </c>
      <c r="C2106" s="13">
        <v>0</v>
      </c>
      <c r="D2106" s="14">
        <v>0</v>
      </c>
      <c r="E2106" s="14">
        <v>0</v>
      </c>
      <c r="F2106" s="13">
        <v>0</v>
      </c>
      <c r="G2106" s="14">
        <v>0</v>
      </c>
      <c r="H2106" s="14">
        <v>0</v>
      </c>
      <c r="I2106" s="1">
        <v>0</v>
      </c>
      <c r="J2106" s="9">
        <v>0</v>
      </c>
    </row>
    <row r="2107" spans="1:10" s="23" customFormat="1" x14ac:dyDescent="0.45">
      <c r="A2107" s="47" t="s">
        <v>2010</v>
      </c>
      <c r="B2107" s="64" t="s">
        <v>1595</v>
      </c>
      <c r="C2107" s="13">
        <v>0</v>
      </c>
      <c r="D2107" s="14">
        <v>0</v>
      </c>
      <c r="E2107" s="14">
        <v>0</v>
      </c>
      <c r="F2107" s="13">
        <v>0</v>
      </c>
      <c r="G2107" s="14">
        <v>0</v>
      </c>
      <c r="H2107" s="14">
        <v>0</v>
      </c>
      <c r="I2107" s="1">
        <v>0</v>
      </c>
      <c r="J2107" s="9">
        <v>0</v>
      </c>
    </row>
    <row r="2108" spans="1:10" s="23" customFormat="1" x14ac:dyDescent="0.45">
      <c r="A2108" s="47" t="s">
        <v>932</v>
      </c>
      <c r="B2108" s="64" t="s">
        <v>1595</v>
      </c>
      <c r="C2108" s="13">
        <v>0</v>
      </c>
      <c r="D2108" s="14">
        <v>0</v>
      </c>
      <c r="E2108" s="14">
        <v>0</v>
      </c>
      <c r="F2108" s="13">
        <v>0</v>
      </c>
      <c r="G2108" s="14">
        <v>0</v>
      </c>
      <c r="H2108" s="14">
        <v>0</v>
      </c>
      <c r="I2108" s="1">
        <v>0</v>
      </c>
      <c r="J2108" s="9">
        <v>0</v>
      </c>
    </row>
    <row r="2109" spans="1:10" s="23" customFormat="1" x14ac:dyDescent="0.45">
      <c r="A2109" s="47" t="s">
        <v>1748</v>
      </c>
      <c r="B2109" s="64" t="s">
        <v>1595</v>
      </c>
      <c r="C2109" s="13">
        <v>0</v>
      </c>
      <c r="D2109" s="14">
        <v>0</v>
      </c>
      <c r="E2109" s="14">
        <v>0</v>
      </c>
      <c r="F2109" s="13">
        <v>0</v>
      </c>
      <c r="G2109" s="14">
        <v>0</v>
      </c>
      <c r="H2109" s="14">
        <v>0</v>
      </c>
      <c r="I2109" s="1">
        <v>0</v>
      </c>
      <c r="J2109" s="9">
        <v>0</v>
      </c>
    </row>
    <row r="2110" spans="1:10" s="23" customFormat="1" x14ac:dyDescent="0.45">
      <c r="A2110" s="47" t="s">
        <v>170</v>
      </c>
      <c r="B2110" s="64" t="s">
        <v>1595</v>
      </c>
      <c r="C2110" s="13">
        <v>0</v>
      </c>
      <c r="D2110" s="14">
        <v>0</v>
      </c>
      <c r="E2110" s="14">
        <v>0</v>
      </c>
      <c r="F2110" s="13">
        <v>0</v>
      </c>
      <c r="G2110" s="14">
        <v>0</v>
      </c>
      <c r="H2110" s="14">
        <v>0</v>
      </c>
      <c r="I2110" s="1">
        <v>0</v>
      </c>
      <c r="J2110" s="9">
        <v>0</v>
      </c>
    </row>
    <row r="2111" spans="1:10" s="23" customFormat="1" x14ac:dyDescent="0.45">
      <c r="A2111" s="47" t="s">
        <v>719</v>
      </c>
      <c r="B2111" s="64" t="s">
        <v>1595</v>
      </c>
      <c r="C2111" s="13">
        <v>0</v>
      </c>
      <c r="D2111" s="14">
        <v>0</v>
      </c>
      <c r="E2111" s="14">
        <v>0</v>
      </c>
      <c r="F2111" s="13">
        <v>0</v>
      </c>
      <c r="G2111" s="14">
        <v>0</v>
      </c>
      <c r="H2111" s="14">
        <v>0</v>
      </c>
      <c r="I2111" s="1">
        <v>0</v>
      </c>
      <c r="J2111" s="9">
        <v>0</v>
      </c>
    </row>
    <row r="2112" spans="1:10" s="23" customFormat="1" x14ac:dyDescent="0.45">
      <c r="A2112" s="47" t="s">
        <v>1124</v>
      </c>
      <c r="B2112" s="64" t="s">
        <v>1595</v>
      </c>
      <c r="C2112" s="13">
        <v>1657</v>
      </c>
      <c r="D2112" s="14">
        <v>0</v>
      </c>
      <c r="E2112" s="14">
        <v>0</v>
      </c>
      <c r="F2112" s="13">
        <v>3314</v>
      </c>
      <c r="G2112" s="14">
        <v>0</v>
      </c>
      <c r="H2112" s="14">
        <v>0</v>
      </c>
      <c r="I2112" s="1">
        <v>1657</v>
      </c>
      <c r="J2112" s="9">
        <v>0</v>
      </c>
    </row>
    <row r="2113" spans="1:10" s="23" customFormat="1" x14ac:dyDescent="0.45">
      <c r="A2113" s="47" t="s">
        <v>1784</v>
      </c>
      <c r="B2113" s="64" t="s">
        <v>1595</v>
      </c>
      <c r="C2113" s="13">
        <v>2137</v>
      </c>
      <c r="D2113" s="14">
        <v>0</v>
      </c>
      <c r="E2113" s="14">
        <v>0</v>
      </c>
      <c r="F2113" s="13">
        <v>4274</v>
      </c>
      <c r="G2113" s="14">
        <v>0</v>
      </c>
      <c r="H2113" s="14">
        <v>0</v>
      </c>
      <c r="I2113" s="1">
        <v>2137</v>
      </c>
      <c r="J2113" s="9">
        <v>0</v>
      </c>
    </row>
    <row r="2114" spans="1:10" s="23" customFormat="1" x14ac:dyDescent="0.45">
      <c r="A2114" s="47" t="s">
        <v>537</v>
      </c>
      <c r="B2114" s="64" t="s">
        <v>1595</v>
      </c>
      <c r="C2114" s="13">
        <v>2229</v>
      </c>
      <c r="D2114" s="14">
        <v>0</v>
      </c>
      <c r="E2114" s="14">
        <v>0</v>
      </c>
      <c r="F2114" s="13">
        <v>4458</v>
      </c>
      <c r="G2114" s="14">
        <v>0</v>
      </c>
      <c r="H2114" s="14">
        <v>0</v>
      </c>
      <c r="I2114" s="1">
        <v>2229</v>
      </c>
      <c r="J2114" s="9">
        <v>0</v>
      </c>
    </row>
    <row r="2115" spans="1:10" s="23" customFormat="1" x14ac:dyDescent="0.45">
      <c r="A2115" s="47" t="s">
        <v>1645</v>
      </c>
      <c r="B2115" s="64" t="s">
        <v>1595</v>
      </c>
      <c r="C2115" s="13">
        <v>2408</v>
      </c>
      <c r="D2115" s="14">
        <v>0</v>
      </c>
      <c r="E2115" s="14">
        <v>0</v>
      </c>
      <c r="F2115" s="13">
        <v>4816</v>
      </c>
      <c r="G2115" s="14">
        <v>0</v>
      </c>
      <c r="H2115" s="14">
        <v>0</v>
      </c>
      <c r="I2115" s="1">
        <v>2408</v>
      </c>
      <c r="J2115" s="9">
        <v>0</v>
      </c>
    </row>
    <row r="2116" spans="1:10" s="23" customFormat="1" x14ac:dyDescent="0.45">
      <c r="A2116" s="47" t="s">
        <v>2205</v>
      </c>
      <c r="B2116" s="64" t="s">
        <v>1595</v>
      </c>
      <c r="C2116" s="13">
        <v>2870</v>
      </c>
      <c r="D2116" s="14">
        <v>0</v>
      </c>
      <c r="E2116" s="14">
        <v>0</v>
      </c>
      <c r="F2116" s="13">
        <v>5740</v>
      </c>
      <c r="G2116" s="14">
        <v>0</v>
      </c>
      <c r="H2116" s="14">
        <v>0</v>
      </c>
      <c r="I2116" s="1">
        <v>2870</v>
      </c>
      <c r="J2116" s="9">
        <v>0</v>
      </c>
    </row>
    <row r="2117" spans="1:10" s="23" customFormat="1" x14ac:dyDescent="0.45">
      <c r="A2117" s="47" t="s">
        <v>860</v>
      </c>
      <c r="B2117" s="64" t="s">
        <v>1595</v>
      </c>
      <c r="C2117" s="13">
        <v>3464</v>
      </c>
      <c r="D2117" s="14">
        <v>0</v>
      </c>
      <c r="E2117" s="14">
        <v>0</v>
      </c>
      <c r="F2117" s="13">
        <v>6928</v>
      </c>
      <c r="G2117" s="14">
        <v>0</v>
      </c>
      <c r="H2117" s="14">
        <v>0</v>
      </c>
      <c r="I2117" s="1">
        <v>3464</v>
      </c>
      <c r="J2117" s="9">
        <v>0</v>
      </c>
    </row>
    <row r="2118" spans="1:10" s="23" customFormat="1" x14ac:dyDescent="0.45">
      <c r="A2118" s="47" t="s">
        <v>2036</v>
      </c>
      <c r="B2118" s="64" t="s">
        <v>1595</v>
      </c>
      <c r="C2118" s="13">
        <v>3992</v>
      </c>
      <c r="D2118" s="14">
        <v>0</v>
      </c>
      <c r="E2118" s="14">
        <v>0</v>
      </c>
      <c r="F2118" s="13">
        <v>7984</v>
      </c>
      <c r="G2118" s="14">
        <v>0</v>
      </c>
      <c r="H2118" s="14">
        <v>0</v>
      </c>
      <c r="I2118" s="1">
        <v>3992</v>
      </c>
      <c r="J2118" s="9">
        <v>0</v>
      </c>
    </row>
    <row r="2119" spans="1:10" s="23" customFormat="1" x14ac:dyDescent="0.45">
      <c r="A2119" s="47" t="s">
        <v>1163</v>
      </c>
      <c r="B2119" s="64" t="s">
        <v>1595</v>
      </c>
      <c r="C2119" s="13">
        <v>5053</v>
      </c>
      <c r="D2119" s="14">
        <v>0</v>
      </c>
      <c r="E2119" s="14">
        <v>0</v>
      </c>
      <c r="F2119" s="13">
        <v>10106</v>
      </c>
      <c r="G2119" s="14">
        <v>0</v>
      </c>
      <c r="H2119" s="14">
        <v>0</v>
      </c>
      <c r="I2119" s="1">
        <v>5053</v>
      </c>
      <c r="J2119" s="9">
        <v>0</v>
      </c>
    </row>
    <row r="2120" spans="1:10" s="23" customFormat="1" x14ac:dyDescent="0.45">
      <c r="A2120" s="47" t="s">
        <v>154</v>
      </c>
      <c r="B2120" s="64" t="s">
        <v>1595</v>
      </c>
      <c r="C2120" s="13">
        <v>7257</v>
      </c>
      <c r="D2120" s="14">
        <v>0</v>
      </c>
      <c r="E2120" s="14">
        <v>0</v>
      </c>
      <c r="F2120" s="13">
        <v>14514</v>
      </c>
      <c r="G2120" s="14">
        <v>0</v>
      </c>
      <c r="H2120" s="14">
        <v>0</v>
      </c>
      <c r="I2120" s="1">
        <v>7257</v>
      </c>
      <c r="J2120" s="9">
        <v>0</v>
      </c>
    </row>
    <row r="2121" spans="1:10" s="23" customFormat="1" x14ac:dyDescent="0.45">
      <c r="A2121" s="47" t="s">
        <v>451</v>
      </c>
      <c r="B2121" s="64" t="s">
        <v>1595</v>
      </c>
      <c r="C2121" s="13">
        <v>8708</v>
      </c>
      <c r="D2121" s="14">
        <v>0</v>
      </c>
      <c r="E2121" s="14">
        <v>0</v>
      </c>
      <c r="F2121" s="13">
        <v>17416</v>
      </c>
      <c r="G2121" s="14">
        <v>0</v>
      </c>
      <c r="H2121" s="14">
        <v>0</v>
      </c>
      <c r="I2121" s="1">
        <v>8708</v>
      </c>
      <c r="J2121" s="9">
        <v>0</v>
      </c>
    </row>
    <row r="2122" spans="1:10" s="23" customFormat="1" x14ac:dyDescent="0.45">
      <c r="A2122" s="47" t="s">
        <v>2193</v>
      </c>
      <c r="B2122" s="64" t="s">
        <v>1595</v>
      </c>
      <c r="C2122" s="13">
        <v>0</v>
      </c>
      <c r="D2122" s="14">
        <v>0</v>
      </c>
      <c r="E2122" s="14">
        <v>0</v>
      </c>
      <c r="F2122" s="13">
        <v>0</v>
      </c>
      <c r="G2122" s="14">
        <v>0</v>
      </c>
      <c r="H2122" s="14">
        <v>0</v>
      </c>
      <c r="I2122" s="1">
        <v>0</v>
      </c>
      <c r="J2122" s="9">
        <v>0</v>
      </c>
    </row>
    <row r="2123" spans="1:10" s="23" customFormat="1" x14ac:dyDescent="0.45">
      <c r="A2123" s="47" t="s">
        <v>1248</v>
      </c>
      <c r="B2123" s="64" t="s">
        <v>1595</v>
      </c>
      <c r="C2123" s="13">
        <v>2250</v>
      </c>
      <c r="D2123" s="14">
        <v>0</v>
      </c>
      <c r="E2123" s="14">
        <v>0</v>
      </c>
      <c r="F2123" s="13">
        <v>4500</v>
      </c>
      <c r="G2123" s="14">
        <v>0</v>
      </c>
      <c r="H2123" s="14">
        <v>0</v>
      </c>
      <c r="I2123" s="1">
        <v>2250</v>
      </c>
      <c r="J2123" s="9">
        <v>0</v>
      </c>
    </row>
    <row r="2124" spans="1:10" s="23" customFormat="1" x14ac:dyDescent="0.45">
      <c r="A2124" s="47" t="s">
        <v>1246</v>
      </c>
      <c r="B2124" s="64" t="s">
        <v>1595</v>
      </c>
      <c r="C2124" s="13">
        <v>2800</v>
      </c>
      <c r="D2124" s="14">
        <v>0</v>
      </c>
      <c r="E2124" s="14">
        <v>0</v>
      </c>
      <c r="F2124" s="13">
        <v>5600</v>
      </c>
      <c r="G2124" s="14">
        <v>0</v>
      </c>
      <c r="H2124" s="14">
        <v>0</v>
      </c>
      <c r="I2124" s="1">
        <v>2800</v>
      </c>
      <c r="J2124" s="9">
        <v>0</v>
      </c>
    </row>
    <row r="2125" spans="1:10" s="23" customFormat="1" x14ac:dyDescent="0.45">
      <c r="A2125" s="47" t="s">
        <v>686</v>
      </c>
      <c r="B2125" s="64" t="s">
        <v>1595</v>
      </c>
      <c r="C2125" s="13">
        <v>3670</v>
      </c>
      <c r="D2125" s="14">
        <v>0</v>
      </c>
      <c r="E2125" s="14">
        <v>0</v>
      </c>
      <c r="F2125" s="13">
        <v>7340</v>
      </c>
      <c r="G2125" s="14">
        <v>0</v>
      </c>
      <c r="H2125" s="14">
        <v>0</v>
      </c>
      <c r="I2125" s="1">
        <v>3670</v>
      </c>
      <c r="J2125" s="9">
        <v>0</v>
      </c>
    </row>
    <row r="2126" spans="1:10" s="23" customFormat="1" x14ac:dyDescent="0.45">
      <c r="A2126" s="47" t="s">
        <v>1159</v>
      </c>
      <c r="B2126" s="64" t="s">
        <v>1595</v>
      </c>
      <c r="C2126" s="13">
        <v>4723</v>
      </c>
      <c r="D2126" s="14">
        <v>0</v>
      </c>
      <c r="E2126" s="14">
        <v>0</v>
      </c>
      <c r="F2126" s="13">
        <v>9446</v>
      </c>
      <c r="G2126" s="14">
        <v>0</v>
      </c>
      <c r="H2126" s="14">
        <v>0</v>
      </c>
      <c r="I2126" s="1">
        <v>4723</v>
      </c>
      <c r="J2126" s="9">
        <v>0</v>
      </c>
    </row>
    <row r="2127" spans="1:10" s="23" customFormat="1" x14ac:dyDescent="0.45">
      <c r="A2127" s="47" t="s">
        <v>1577</v>
      </c>
      <c r="B2127" s="64" t="s">
        <v>1595</v>
      </c>
      <c r="C2127" s="13">
        <v>5785</v>
      </c>
      <c r="D2127" s="14">
        <v>0</v>
      </c>
      <c r="E2127" s="14">
        <v>0</v>
      </c>
      <c r="F2127" s="13">
        <v>11570</v>
      </c>
      <c r="G2127" s="14">
        <v>0</v>
      </c>
      <c r="H2127" s="14">
        <v>0</v>
      </c>
      <c r="I2127" s="1">
        <v>5785</v>
      </c>
      <c r="J2127" s="9">
        <v>0</v>
      </c>
    </row>
    <row r="2128" spans="1:10" s="23" customFormat="1" x14ac:dyDescent="0.45">
      <c r="A2128" s="47" t="s">
        <v>1260</v>
      </c>
      <c r="B2128" s="64" t="s">
        <v>1595</v>
      </c>
      <c r="C2128" s="13">
        <v>6629</v>
      </c>
      <c r="D2128" s="14">
        <v>0</v>
      </c>
      <c r="E2128" s="14">
        <v>0</v>
      </c>
      <c r="F2128" s="13">
        <v>13258</v>
      </c>
      <c r="G2128" s="14">
        <v>0</v>
      </c>
      <c r="H2128" s="14">
        <v>0</v>
      </c>
      <c r="I2128" s="1">
        <v>6629</v>
      </c>
      <c r="J2128" s="9">
        <v>0</v>
      </c>
    </row>
    <row r="2129" spans="1:10" s="23" customFormat="1" x14ac:dyDescent="0.45">
      <c r="A2129" s="47" t="s">
        <v>1476</v>
      </c>
      <c r="B2129" s="64" t="s">
        <v>1595</v>
      </c>
      <c r="C2129" s="13">
        <v>7710</v>
      </c>
      <c r="D2129" s="14">
        <v>0</v>
      </c>
      <c r="E2129" s="14">
        <v>0</v>
      </c>
      <c r="F2129" s="13">
        <v>15420</v>
      </c>
      <c r="G2129" s="14">
        <v>0</v>
      </c>
      <c r="H2129" s="14">
        <v>0</v>
      </c>
      <c r="I2129" s="1">
        <v>7710</v>
      </c>
      <c r="J2129" s="9">
        <v>0</v>
      </c>
    </row>
    <row r="2130" spans="1:10" s="23" customFormat="1" x14ac:dyDescent="0.45">
      <c r="A2130" s="47" t="s">
        <v>331</v>
      </c>
      <c r="B2130" s="64" t="s">
        <v>1595</v>
      </c>
      <c r="C2130" s="13">
        <v>8920</v>
      </c>
      <c r="D2130" s="14">
        <v>0</v>
      </c>
      <c r="E2130" s="14">
        <v>0</v>
      </c>
      <c r="F2130" s="13">
        <v>17840</v>
      </c>
      <c r="G2130" s="14">
        <v>0</v>
      </c>
      <c r="H2130" s="14">
        <v>0</v>
      </c>
      <c r="I2130" s="1">
        <v>8920</v>
      </c>
      <c r="J2130" s="9">
        <v>0</v>
      </c>
    </row>
    <row r="2131" spans="1:10" s="23" customFormat="1" x14ac:dyDescent="0.45">
      <c r="A2131" s="47" t="s">
        <v>527</v>
      </c>
      <c r="B2131" s="64" t="s">
        <v>1595</v>
      </c>
      <c r="C2131" s="13">
        <v>9844</v>
      </c>
      <c r="D2131" s="14">
        <v>0</v>
      </c>
      <c r="E2131" s="14">
        <v>0</v>
      </c>
      <c r="F2131" s="13">
        <v>19688</v>
      </c>
      <c r="G2131" s="14">
        <v>0</v>
      </c>
      <c r="H2131" s="14">
        <v>0</v>
      </c>
      <c r="I2131" s="1">
        <v>9844</v>
      </c>
      <c r="J2131" s="9">
        <v>0</v>
      </c>
    </row>
    <row r="2132" spans="1:10" s="23" customFormat="1" x14ac:dyDescent="0.45">
      <c r="A2132" s="47" t="s">
        <v>1944</v>
      </c>
      <c r="B2132" s="64" t="s">
        <v>1595</v>
      </c>
      <c r="C2132" s="13">
        <v>11641</v>
      </c>
      <c r="D2132" s="14">
        <v>0</v>
      </c>
      <c r="E2132" s="14">
        <v>0</v>
      </c>
      <c r="F2132" s="13">
        <v>23282</v>
      </c>
      <c r="G2132" s="14">
        <v>0</v>
      </c>
      <c r="H2132" s="14">
        <v>0</v>
      </c>
      <c r="I2132" s="1">
        <v>11641</v>
      </c>
      <c r="J2132" s="9">
        <v>0</v>
      </c>
    </row>
    <row r="2133" spans="1:10" s="23" customFormat="1" x14ac:dyDescent="0.45">
      <c r="A2133" s="47" t="s">
        <v>1235</v>
      </c>
      <c r="B2133" s="64" t="s">
        <v>1595</v>
      </c>
      <c r="C2133" s="13">
        <v>0</v>
      </c>
      <c r="D2133" s="14">
        <v>0</v>
      </c>
      <c r="E2133" s="14">
        <v>0</v>
      </c>
      <c r="F2133" s="13">
        <v>0</v>
      </c>
      <c r="G2133" s="14">
        <v>0</v>
      </c>
      <c r="H2133" s="14">
        <v>0</v>
      </c>
      <c r="I2133" s="1">
        <v>0</v>
      </c>
      <c r="J2133" s="9">
        <v>0</v>
      </c>
    </row>
    <row r="2134" spans="1:10" s="23" customFormat="1" x14ac:dyDescent="0.45">
      <c r="A2134" s="47" t="s">
        <v>556</v>
      </c>
      <c r="B2134" s="64" t="s">
        <v>1595</v>
      </c>
      <c r="C2134" s="13">
        <v>1500</v>
      </c>
      <c r="D2134" s="14">
        <v>0</v>
      </c>
      <c r="E2134" s="14">
        <v>0</v>
      </c>
      <c r="F2134" s="13">
        <v>3000</v>
      </c>
      <c r="G2134" s="14">
        <v>0</v>
      </c>
      <c r="H2134" s="14">
        <v>0</v>
      </c>
      <c r="I2134" s="1">
        <v>1500</v>
      </c>
      <c r="J2134" s="9">
        <v>0</v>
      </c>
    </row>
    <row r="2135" spans="1:10" s="23" customFormat="1" x14ac:dyDescent="0.45">
      <c r="A2135" s="47" t="s">
        <v>679</v>
      </c>
      <c r="B2135" s="64" t="s">
        <v>1595</v>
      </c>
      <c r="C2135" s="13">
        <v>2000</v>
      </c>
      <c r="D2135" s="14">
        <v>0</v>
      </c>
      <c r="E2135" s="14">
        <v>0</v>
      </c>
      <c r="F2135" s="13">
        <v>4000</v>
      </c>
      <c r="G2135" s="14">
        <v>0</v>
      </c>
      <c r="H2135" s="14">
        <v>0</v>
      </c>
      <c r="I2135" s="1">
        <v>2000</v>
      </c>
      <c r="J2135" s="9">
        <v>0</v>
      </c>
    </row>
    <row r="2136" spans="1:10" s="23" customFormat="1" x14ac:dyDescent="0.45">
      <c r="A2136" s="47" t="s">
        <v>1554</v>
      </c>
      <c r="B2136" s="64" t="s">
        <v>1595</v>
      </c>
      <c r="C2136" s="13">
        <v>0</v>
      </c>
      <c r="D2136" s="14">
        <v>0</v>
      </c>
      <c r="E2136" s="14">
        <v>0</v>
      </c>
      <c r="F2136" s="13">
        <v>0</v>
      </c>
      <c r="G2136" s="14">
        <v>0</v>
      </c>
      <c r="H2136" s="14">
        <v>0</v>
      </c>
      <c r="I2136" s="1">
        <v>0</v>
      </c>
      <c r="J2136" s="9">
        <v>0</v>
      </c>
    </row>
    <row r="2137" spans="1:10" s="23" customFormat="1" x14ac:dyDescent="0.45">
      <c r="A2137" s="47" t="s">
        <v>2262</v>
      </c>
      <c r="B2137" s="64" t="s">
        <v>1595</v>
      </c>
      <c r="C2137" s="13">
        <v>1650</v>
      </c>
      <c r="D2137" s="14">
        <v>0</v>
      </c>
      <c r="E2137" s="14">
        <v>0</v>
      </c>
      <c r="F2137" s="13">
        <v>3300</v>
      </c>
      <c r="G2137" s="14">
        <v>0</v>
      </c>
      <c r="H2137" s="14">
        <v>0</v>
      </c>
      <c r="I2137" s="1">
        <v>1650</v>
      </c>
      <c r="J2137" s="9">
        <v>0</v>
      </c>
    </row>
    <row r="2138" spans="1:10" s="23" customFormat="1" x14ac:dyDescent="0.45">
      <c r="A2138" s="47" t="s">
        <v>1733</v>
      </c>
      <c r="B2138" s="64" t="s">
        <v>1595</v>
      </c>
      <c r="C2138" s="13">
        <v>2500</v>
      </c>
      <c r="D2138" s="14">
        <v>0</v>
      </c>
      <c r="E2138" s="14">
        <v>0</v>
      </c>
      <c r="F2138" s="13">
        <v>5000</v>
      </c>
      <c r="G2138" s="14">
        <v>0</v>
      </c>
      <c r="H2138" s="14">
        <v>0</v>
      </c>
      <c r="I2138" s="1">
        <v>2500</v>
      </c>
      <c r="J2138" s="9">
        <v>0</v>
      </c>
    </row>
    <row r="2139" spans="1:10" s="23" customFormat="1" x14ac:dyDescent="0.45">
      <c r="A2139" s="47" t="s">
        <v>1404</v>
      </c>
      <c r="B2139" s="64" t="s">
        <v>1595</v>
      </c>
      <c r="C2139" s="13">
        <v>0</v>
      </c>
      <c r="D2139" s="14">
        <v>0</v>
      </c>
      <c r="E2139" s="14">
        <v>0</v>
      </c>
      <c r="F2139" s="13">
        <v>0</v>
      </c>
      <c r="G2139" s="14">
        <v>0</v>
      </c>
      <c r="H2139" s="14">
        <v>0</v>
      </c>
      <c r="I2139" s="1">
        <v>0</v>
      </c>
      <c r="J2139" s="9">
        <v>0</v>
      </c>
    </row>
    <row r="2140" spans="1:10" s="23" customFormat="1" x14ac:dyDescent="0.45">
      <c r="A2140" s="47" t="s">
        <v>2048</v>
      </c>
      <c r="B2140" s="64" t="s">
        <v>1595</v>
      </c>
      <c r="C2140" s="13">
        <v>1650</v>
      </c>
      <c r="D2140" s="14">
        <v>0</v>
      </c>
      <c r="E2140" s="14">
        <v>0</v>
      </c>
      <c r="F2140" s="13">
        <v>3300</v>
      </c>
      <c r="G2140" s="14">
        <v>0</v>
      </c>
      <c r="H2140" s="14">
        <v>0</v>
      </c>
      <c r="I2140" s="1">
        <v>1650</v>
      </c>
      <c r="J2140" s="9">
        <v>0</v>
      </c>
    </row>
    <row r="2141" spans="1:10" s="23" customFormat="1" x14ac:dyDescent="0.45">
      <c r="A2141" s="47" t="s">
        <v>1899</v>
      </c>
      <c r="B2141" s="64" t="s">
        <v>1595</v>
      </c>
      <c r="C2141" s="13">
        <v>2250</v>
      </c>
      <c r="D2141" s="14">
        <v>0</v>
      </c>
      <c r="E2141" s="14">
        <v>0</v>
      </c>
      <c r="F2141" s="13">
        <v>4500</v>
      </c>
      <c r="G2141" s="14">
        <v>0</v>
      </c>
      <c r="H2141" s="14">
        <v>0</v>
      </c>
      <c r="I2141" s="1">
        <v>2250</v>
      </c>
      <c r="J2141" s="9">
        <v>0</v>
      </c>
    </row>
    <row r="2142" spans="1:10" s="23" customFormat="1" x14ac:dyDescent="0.45">
      <c r="A2142" s="47" t="s">
        <v>816</v>
      </c>
      <c r="B2142" s="64" t="s">
        <v>1595</v>
      </c>
      <c r="C2142" s="13">
        <v>0</v>
      </c>
      <c r="D2142" s="14">
        <v>0</v>
      </c>
      <c r="E2142" s="14">
        <v>0</v>
      </c>
      <c r="F2142" s="13">
        <v>0</v>
      </c>
      <c r="G2142" s="14">
        <v>0</v>
      </c>
      <c r="H2142" s="14">
        <v>0</v>
      </c>
      <c r="I2142" s="1">
        <v>0</v>
      </c>
      <c r="J2142" s="9">
        <v>0</v>
      </c>
    </row>
    <row r="2143" spans="1:10" s="23" customFormat="1" x14ac:dyDescent="0.45">
      <c r="A2143" s="47" t="s">
        <v>1066</v>
      </c>
      <c r="B2143" s="64" t="s">
        <v>1595</v>
      </c>
      <c r="C2143" s="13">
        <v>2000</v>
      </c>
      <c r="D2143" s="14">
        <v>0</v>
      </c>
      <c r="E2143" s="14">
        <v>0</v>
      </c>
      <c r="F2143" s="13">
        <v>4000</v>
      </c>
      <c r="G2143" s="14">
        <v>0</v>
      </c>
      <c r="H2143" s="14">
        <v>0</v>
      </c>
      <c r="I2143" s="1">
        <v>2000</v>
      </c>
      <c r="J2143" s="9">
        <v>0</v>
      </c>
    </row>
    <row r="2144" spans="1:10" s="23" customFormat="1" x14ac:dyDescent="0.45">
      <c r="A2144" s="47" t="s">
        <v>2277</v>
      </c>
      <c r="B2144" s="64" t="s">
        <v>1595</v>
      </c>
      <c r="C2144" s="13">
        <v>2400</v>
      </c>
      <c r="D2144" s="14">
        <v>0</v>
      </c>
      <c r="E2144" s="14">
        <v>0</v>
      </c>
      <c r="F2144" s="13">
        <v>4800</v>
      </c>
      <c r="G2144" s="14">
        <v>0</v>
      </c>
      <c r="H2144" s="14">
        <v>0</v>
      </c>
      <c r="I2144" s="1">
        <v>2400</v>
      </c>
      <c r="J2144" s="9">
        <v>0</v>
      </c>
    </row>
    <row r="2145" spans="1:10" s="23" customFormat="1" x14ac:dyDescent="0.45">
      <c r="A2145" s="47" t="s">
        <v>2082</v>
      </c>
      <c r="B2145" s="64" t="s">
        <v>1595</v>
      </c>
      <c r="C2145" s="13">
        <v>0</v>
      </c>
      <c r="D2145" s="14">
        <v>0</v>
      </c>
      <c r="E2145" s="14">
        <v>0</v>
      </c>
      <c r="F2145" s="13">
        <v>0</v>
      </c>
      <c r="G2145" s="14">
        <v>0</v>
      </c>
      <c r="H2145" s="14">
        <v>0</v>
      </c>
      <c r="I2145" s="1">
        <v>0</v>
      </c>
      <c r="J2145" s="9">
        <v>0</v>
      </c>
    </row>
    <row r="2146" spans="1:10" s="23" customFormat="1" x14ac:dyDescent="0.45">
      <c r="A2146" s="47" t="s">
        <v>542</v>
      </c>
      <c r="B2146" s="64" t="s">
        <v>1595</v>
      </c>
      <c r="C2146" s="13">
        <v>850</v>
      </c>
      <c r="D2146" s="14">
        <v>0</v>
      </c>
      <c r="E2146" s="14">
        <v>0</v>
      </c>
      <c r="F2146" s="13">
        <v>1700</v>
      </c>
      <c r="G2146" s="14">
        <v>0</v>
      </c>
      <c r="H2146" s="14">
        <v>0</v>
      </c>
      <c r="I2146" s="1">
        <v>850</v>
      </c>
      <c r="J2146" s="9">
        <v>0</v>
      </c>
    </row>
    <row r="2147" spans="1:10" s="23" customFormat="1" x14ac:dyDescent="0.45">
      <c r="A2147" s="47" t="s">
        <v>1300</v>
      </c>
      <c r="B2147" s="64" t="s">
        <v>1595</v>
      </c>
      <c r="C2147" s="13">
        <v>1500</v>
      </c>
      <c r="D2147" s="14">
        <v>0</v>
      </c>
      <c r="E2147" s="14">
        <v>0</v>
      </c>
      <c r="F2147" s="13">
        <v>3000</v>
      </c>
      <c r="G2147" s="14">
        <v>0</v>
      </c>
      <c r="H2147" s="14">
        <v>0</v>
      </c>
      <c r="I2147" s="1">
        <v>1500</v>
      </c>
      <c r="J2147" s="9">
        <v>0</v>
      </c>
    </row>
    <row r="2148" spans="1:10" s="23" customFormat="1" x14ac:dyDescent="0.45">
      <c r="A2148" s="47" t="s">
        <v>779</v>
      </c>
      <c r="B2148" s="64" t="s">
        <v>1595</v>
      </c>
      <c r="C2148" s="13">
        <v>0</v>
      </c>
      <c r="D2148" s="14">
        <v>0</v>
      </c>
      <c r="E2148" s="14">
        <v>0</v>
      </c>
      <c r="F2148" s="13">
        <v>0</v>
      </c>
      <c r="G2148" s="14">
        <v>0</v>
      </c>
      <c r="H2148" s="14">
        <v>0</v>
      </c>
      <c r="I2148" s="1">
        <v>0</v>
      </c>
      <c r="J2148" s="9">
        <v>0</v>
      </c>
    </row>
    <row r="2149" spans="1:10" s="23" customFormat="1" x14ac:dyDescent="0.45">
      <c r="A2149" s="47" t="s">
        <v>1422</v>
      </c>
      <c r="B2149" s="64" t="s">
        <v>1595</v>
      </c>
      <c r="C2149" s="13">
        <v>1050</v>
      </c>
      <c r="D2149" s="14">
        <v>0</v>
      </c>
      <c r="E2149" s="14">
        <v>0</v>
      </c>
      <c r="F2149" s="13">
        <v>2100</v>
      </c>
      <c r="G2149" s="14">
        <v>0</v>
      </c>
      <c r="H2149" s="14">
        <v>0</v>
      </c>
      <c r="I2149" s="1">
        <v>1050</v>
      </c>
      <c r="J2149" s="9">
        <v>0</v>
      </c>
    </row>
    <row r="2150" spans="1:10" s="23" customFormat="1" x14ac:dyDescent="0.45">
      <c r="A2150" s="47" t="s">
        <v>345</v>
      </c>
      <c r="B2150" s="64" t="s">
        <v>1595</v>
      </c>
      <c r="C2150" s="13">
        <v>2000</v>
      </c>
      <c r="D2150" s="14">
        <v>0</v>
      </c>
      <c r="E2150" s="14">
        <v>0</v>
      </c>
      <c r="F2150" s="13">
        <v>4000</v>
      </c>
      <c r="G2150" s="14">
        <v>0</v>
      </c>
      <c r="H2150" s="14">
        <v>0</v>
      </c>
      <c r="I2150" s="1">
        <v>2000</v>
      </c>
      <c r="J2150" s="9">
        <v>0</v>
      </c>
    </row>
    <row r="2151" spans="1:10" s="23" customFormat="1" x14ac:dyDescent="0.45">
      <c r="A2151" s="47" t="s">
        <v>1619</v>
      </c>
      <c r="B2151" s="64" t="s">
        <v>1595</v>
      </c>
      <c r="C2151" s="13">
        <v>0</v>
      </c>
      <c r="D2151" s="14">
        <v>0</v>
      </c>
      <c r="E2151" s="14">
        <v>0</v>
      </c>
      <c r="F2151" s="13">
        <v>0</v>
      </c>
      <c r="G2151" s="14">
        <v>0</v>
      </c>
      <c r="H2151" s="14">
        <v>0</v>
      </c>
      <c r="I2151" s="1">
        <v>0</v>
      </c>
      <c r="J2151" s="9">
        <v>0</v>
      </c>
    </row>
    <row r="2152" spans="1:10" s="23" customFormat="1" x14ac:dyDescent="0.45">
      <c r="A2152" s="47" t="s">
        <v>262</v>
      </c>
      <c r="B2152" s="64" t="s">
        <v>1595</v>
      </c>
      <c r="C2152" s="13">
        <v>550</v>
      </c>
      <c r="D2152" s="14">
        <v>0</v>
      </c>
      <c r="E2152" s="14">
        <v>0</v>
      </c>
      <c r="F2152" s="13">
        <v>1100</v>
      </c>
      <c r="G2152" s="14">
        <v>0</v>
      </c>
      <c r="H2152" s="14">
        <v>0</v>
      </c>
      <c r="I2152" s="1">
        <v>550</v>
      </c>
      <c r="J2152" s="9">
        <v>0</v>
      </c>
    </row>
    <row r="2153" spans="1:10" s="23" customFormat="1" x14ac:dyDescent="0.45">
      <c r="A2153" s="47" t="s">
        <v>1448</v>
      </c>
      <c r="B2153" s="64" t="s">
        <v>1595</v>
      </c>
      <c r="C2153" s="13">
        <v>680</v>
      </c>
      <c r="D2153" s="14">
        <v>0</v>
      </c>
      <c r="E2153" s="14">
        <v>0</v>
      </c>
      <c r="F2153" s="13">
        <v>360</v>
      </c>
      <c r="G2153" s="14">
        <v>0</v>
      </c>
      <c r="H2153" s="14">
        <v>0</v>
      </c>
      <c r="I2153" s="1">
        <v>-320</v>
      </c>
      <c r="J2153" s="9">
        <v>0</v>
      </c>
    </row>
    <row r="2154" spans="1:10" s="23" customFormat="1" x14ac:dyDescent="0.45">
      <c r="A2154" s="47" t="s">
        <v>2272</v>
      </c>
      <c r="B2154" s="64" t="s">
        <v>1595</v>
      </c>
      <c r="C2154" s="13">
        <v>750</v>
      </c>
      <c r="D2154" s="14">
        <v>0</v>
      </c>
      <c r="E2154" s="14">
        <v>0</v>
      </c>
      <c r="F2154" s="13">
        <v>1500</v>
      </c>
      <c r="G2154" s="14">
        <v>0</v>
      </c>
      <c r="H2154" s="14">
        <v>0</v>
      </c>
      <c r="I2154" s="1">
        <v>750</v>
      </c>
      <c r="J2154" s="9">
        <v>0</v>
      </c>
    </row>
    <row r="2155" spans="1:10" s="23" customFormat="1" x14ac:dyDescent="0.45">
      <c r="A2155" s="47" t="s">
        <v>382</v>
      </c>
      <c r="B2155" s="64" t="s">
        <v>1595</v>
      </c>
      <c r="C2155" s="13">
        <v>0</v>
      </c>
      <c r="D2155" s="14">
        <v>0</v>
      </c>
      <c r="E2155" s="14">
        <v>0</v>
      </c>
      <c r="F2155" s="13">
        <v>0</v>
      </c>
      <c r="G2155" s="14">
        <v>0</v>
      </c>
      <c r="H2155" s="14">
        <v>0</v>
      </c>
      <c r="I2155" s="1">
        <v>0</v>
      </c>
      <c r="J2155" s="9">
        <v>0</v>
      </c>
    </row>
    <row r="2156" spans="1:10" s="23" customFormat="1" x14ac:dyDescent="0.45">
      <c r="A2156" s="47" t="s">
        <v>1021</v>
      </c>
      <c r="B2156" s="64" t="s">
        <v>1595</v>
      </c>
      <c r="C2156" s="13">
        <v>580</v>
      </c>
      <c r="D2156" s="14">
        <v>0</v>
      </c>
      <c r="E2156" s="14">
        <v>0</v>
      </c>
      <c r="F2156" s="13">
        <v>1160</v>
      </c>
      <c r="G2156" s="14">
        <v>0</v>
      </c>
      <c r="H2156" s="14">
        <v>0</v>
      </c>
      <c r="I2156" s="1">
        <v>580</v>
      </c>
      <c r="J2156" s="9">
        <v>0</v>
      </c>
    </row>
    <row r="2157" spans="1:10" s="23" customFormat="1" x14ac:dyDescent="0.45">
      <c r="A2157" s="47" t="s">
        <v>1134</v>
      </c>
      <c r="B2157" s="64" t="s">
        <v>1595</v>
      </c>
      <c r="C2157" s="13">
        <v>700</v>
      </c>
      <c r="D2157" s="14">
        <v>0</v>
      </c>
      <c r="E2157" s="14">
        <v>0</v>
      </c>
      <c r="F2157" s="13">
        <v>1400</v>
      </c>
      <c r="G2157" s="14">
        <v>0</v>
      </c>
      <c r="H2157" s="14">
        <v>0</v>
      </c>
      <c r="I2157" s="1">
        <v>700</v>
      </c>
      <c r="J2157" s="9">
        <v>0</v>
      </c>
    </row>
    <row r="2158" spans="1:10" s="23" customFormat="1" x14ac:dyDescent="0.45">
      <c r="A2158" s="47" t="s">
        <v>1724</v>
      </c>
      <c r="B2158" s="64" t="s">
        <v>1595</v>
      </c>
      <c r="C2158" s="13">
        <v>800</v>
      </c>
      <c r="D2158" s="14">
        <v>0</v>
      </c>
      <c r="E2158" s="14">
        <v>0</v>
      </c>
      <c r="F2158" s="13">
        <v>1600</v>
      </c>
      <c r="G2158" s="14">
        <v>0</v>
      </c>
      <c r="H2158" s="14">
        <v>0</v>
      </c>
      <c r="I2158" s="1">
        <v>800</v>
      </c>
      <c r="J2158" s="9">
        <v>0</v>
      </c>
    </row>
    <row r="2159" spans="1:10" s="23" customFormat="1" x14ac:dyDescent="0.45">
      <c r="A2159" s="47" t="s">
        <v>1535</v>
      </c>
      <c r="B2159" s="64" t="s">
        <v>1595</v>
      </c>
      <c r="C2159" s="13">
        <v>0</v>
      </c>
      <c r="D2159" s="14">
        <v>0</v>
      </c>
      <c r="E2159" s="14">
        <v>0</v>
      </c>
      <c r="F2159" s="13">
        <v>0</v>
      </c>
      <c r="G2159" s="14">
        <v>0</v>
      </c>
      <c r="H2159" s="14">
        <v>0</v>
      </c>
      <c r="I2159" s="1">
        <v>0</v>
      </c>
      <c r="J2159" s="9">
        <v>0</v>
      </c>
    </row>
    <row r="2160" spans="1:10" s="23" customFormat="1" x14ac:dyDescent="0.45">
      <c r="A2160" s="47" t="s">
        <v>234</v>
      </c>
      <c r="B2160" s="64" t="s">
        <v>1595</v>
      </c>
      <c r="C2160" s="13">
        <v>650</v>
      </c>
      <c r="D2160" s="14">
        <v>0</v>
      </c>
      <c r="E2160" s="14">
        <v>0</v>
      </c>
      <c r="F2160" s="13">
        <v>1300</v>
      </c>
      <c r="G2160" s="14">
        <v>0</v>
      </c>
      <c r="H2160" s="14">
        <v>0</v>
      </c>
      <c r="I2160" s="1">
        <v>650</v>
      </c>
      <c r="J2160" s="9">
        <v>0</v>
      </c>
    </row>
    <row r="2161" spans="1:10" s="23" customFormat="1" x14ac:dyDescent="0.45">
      <c r="A2161" s="47" t="s">
        <v>1259</v>
      </c>
      <c r="B2161" s="64" t="s">
        <v>1595</v>
      </c>
      <c r="C2161" s="13">
        <v>850</v>
      </c>
      <c r="D2161" s="14">
        <v>0</v>
      </c>
      <c r="E2161" s="14">
        <v>0</v>
      </c>
      <c r="F2161" s="13">
        <v>1700</v>
      </c>
      <c r="G2161" s="14">
        <v>0</v>
      </c>
      <c r="H2161" s="14">
        <v>0</v>
      </c>
      <c r="I2161" s="1">
        <v>850</v>
      </c>
      <c r="J2161" s="9">
        <v>0</v>
      </c>
    </row>
    <row r="2162" spans="1:10" s="23" customFormat="1" x14ac:dyDescent="0.45">
      <c r="A2162" s="47" t="s">
        <v>1836</v>
      </c>
      <c r="B2162" s="64" t="s">
        <v>1595</v>
      </c>
      <c r="C2162" s="13">
        <v>0</v>
      </c>
      <c r="D2162" s="14">
        <v>0</v>
      </c>
      <c r="E2162" s="14">
        <v>0</v>
      </c>
      <c r="F2162" s="13">
        <v>0</v>
      </c>
      <c r="G2162" s="14">
        <v>0</v>
      </c>
      <c r="H2162" s="14">
        <v>0</v>
      </c>
      <c r="I2162" s="1">
        <v>0</v>
      </c>
      <c r="J2162" s="9">
        <v>0</v>
      </c>
    </row>
    <row r="2163" spans="1:10" s="23" customFormat="1" x14ac:dyDescent="0.45">
      <c r="A2163" s="47" t="s">
        <v>2086</v>
      </c>
      <c r="B2163" s="64" t="s">
        <v>1595</v>
      </c>
      <c r="C2163" s="13">
        <v>800</v>
      </c>
      <c r="D2163" s="14">
        <v>0</v>
      </c>
      <c r="E2163" s="14">
        <v>0</v>
      </c>
      <c r="F2163" s="13">
        <v>1600</v>
      </c>
      <c r="G2163" s="14">
        <v>0</v>
      </c>
      <c r="H2163" s="14">
        <v>0</v>
      </c>
      <c r="I2163" s="1">
        <v>800</v>
      </c>
      <c r="J2163" s="9">
        <v>0</v>
      </c>
    </row>
    <row r="2164" spans="1:10" s="23" customFormat="1" x14ac:dyDescent="0.45">
      <c r="A2164" s="47" t="s">
        <v>1451</v>
      </c>
      <c r="B2164" s="64" t="s">
        <v>1595</v>
      </c>
      <c r="C2164" s="13">
        <v>1200</v>
      </c>
      <c r="D2164" s="14">
        <v>0</v>
      </c>
      <c r="E2164" s="14">
        <v>0</v>
      </c>
      <c r="F2164" s="13">
        <v>2400</v>
      </c>
      <c r="G2164" s="14">
        <v>0</v>
      </c>
      <c r="H2164" s="14">
        <v>0</v>
      </c>
      <c r="I2164" s="1">
        <v>1200</v>
      </c>
      <c r="J2164" s="9">
        <v>0</v>
      </c>
    </row>
    <row r="2165" spans="1:10" s="23" customFormat="1" x14ac:dyDescent="0.45">
      <c r="A2165" s="47" t="s">
        <v>1001</v>
      </c>
      <c r="B2165" s="64" t="s">
        <v>1595</v>
      </c>
      <c r="C2165" s="13">
        <v>0</v>
      </c>
      <c r="D2165" s="14">
        <v>0</v>
      </c>
      <c r="E2165" s="14">
        <v>0</v>
      </c>
      <c r="F2165" s="13">
        <v>0</v>
      </c>
      <c r="G2165" s="14">
        <v>0</v>
      </c>
      <c r="H2165" s="14">
        <v>0</v>
      </c>
      <c r="I2165" s="1">
        <v>0</v>
      </c>
      <c r="J2165" s="9">
        <v>0</v>
      </c>
    </row>
    <row r="2166" spans="1:10" s="23" customFormat="1" x14ac:dyDescent="0.45">
      <c r="A2166" s="47" t="s">
        <v>1401</v>
      </c>
      <c r="B2166" s="64" t="s">
        <v>1595</v>
      </c>
      <c r="C2166" s="13">
        <v>2500</v>
      </c>
      <c r="D2166" s="14">
        <v>0</v>
      </c>
      <c r="E2166" s="14">
        <v>0</v>
      </c>
      <c r="F2166" s="13">
        <v>5000</v>
      </c>
      <c r="G2166" s="14">
        <v>0</v>
      </c>
      <c r="H2166" s="14">
        <v>0</v>
      </c>
      <c r="I2166" s="1">
        <v>2500</v>
      </c>
      <c r="J2166" s="9">
        <v>0</v>
      </c>
    </row>
    <row r="2167" spans="1:10" s="23" customFormat="1" x14ac:dyDescent="0.45">
      <c r="A2167" s="47" t="s">
        <v>302</v>
      </c>
      <c r="B2167" s="64" t="s">
        <v>1595</v>
      </c>
      <c r="C2167" s="13">
        <v>3000</v>
      </c>
      <c r="D2167" s="14">
        <v>0</v>
      </c>
      <c r="E2167" s="14">
        <v>0</v>
      </c>
      <c r="F2167" s="13">
        <v>6000</v>
      </c>
      <c r="G2167" s="14">
        <v>0</v>
      </c>
      <c r="H2167" s="14">
        <v>0</v>
      </c>
      <c r="I2167" s="1">
        <v>3000</v>
      </c>
      <c r="J2167" s="9">
        <v>0</v>
      </c>
    </row>
    <row r="2168" spans="1:10" s="23" customFormat="1" x14ac:dyDescent="0.45">
      <c r="A2168" s="47" t="s">
        <v>1911</v>
      </c>
      <c r="B2168" s="64" t="s">
        <v>1595</v>
      </c>
      <c r="C2168" s="13">
        <v>4500</v>
      </c>
      <c r="D2168" s="14">
        <v>0</v>
      </c>
      <c r="E2168" s="14">
        <v>0</v>
      </c>
      <c r="F2168" s="13">
        <v>9000</v>
      </c>
      <c r="G2168" s="14">
        <v>0</v>
      </c>
      <c r="H2168" s="14">
        <v>0</v>
      </c>
      <c r="I2168" s="1">
        <v>4500</v>
      </c>
      <c r="J2168" s="9">
        <v>0</v>
      </c>
    </row>
    <row r="2169" spans="1:10" s="23" customFormat="1" x14ac:dyDescent="0.45">
      <c r="A2169" s="47" t="s">
        <v>561</v>
      </c>
      <c r="B2169" s="64" t="s">
        <v>1595</v>
      </c>
      <c r="C2169" s="13">
        <v>7500</v>
      </c>
      <c r="D2169" s="14">
        <v>0</v>
      </c>
      <c r="E2169" s="14">
        <v>0</v>
      </c>
      <c r="F2169" s="13">
        <v>15000</v>
      </c>
      <c r="G2169" s="14">
        <v>0</v>
      </c>
      <c r="H2169" s="14">
        <v>0</v>
      </c>
      <c r="I2169" s="1">
        <v>7500</v>
      </c>
      <c r="J2169" s="9">
        <v>0</v>
      </c>
    </row>
    <row r="2170" spans="1:10" s="23" customFormat="1" x14ac:dyDescent="0.45">
      <c r="A2170" s="47" t="s">
        <v>1925</v>
      </c>
      <c r="B2170" s="64" t="s">
        <v>1595</v>
      </c>
      <c r="C2170" s="13">
        <v>0</v>
      </c>
      <c r="D2170" s="14">
        <v>0</v>
      </c>
      <c r="E2170" s="14">
        <v>0</v>
      </c>
      <c r="F2170" s="13">
        <v>0</v>
      </c>
      <c r="G2170" s="14">
        <v>0</v>
      </c>
      <c r="H2170" s="14">
        <v>0</v>
      </c>
      <c r="I2170" s="1">
        <v>0</v>
      </c>
      <c r="J2170" s="9">
        <v>0</v>
      </c>
    </row>
    <row r="2171" spans="1:10" s="23" customFormat="1" x14ac:dyDescent="0.45">
      <c r="A2171" s="47" t="s">
        <v>335</v>
      </c>
      <c r="B2171" s="64" t="s">
        <v>1595</v>
      </c>
      <c r="C2171" s="13">
        <v>10000</v>
      </c>
      <c r="D2171" s="14">
        <v>0</v>
      </c>
      <c r="E2171" s="14">
        <v>0</v>
      </c>
      <c r="F2171" s="13">
        <v>20000</v>
      </c>
      <c r="G2171" s="14">
        <v>0</v>
      </c>
      <c r="H2171" s="14">
        <v>0</v>
      </c>
      <c r="I2171" s="1">
        <v>10000</v>
      </c>
      <c r="J2171" s="9">
        <v>0</v>
      </c>
    </row>
    <row r="2172" spans="1:10" s="23" customFormat="1" x14ac:dyDescent="0.45">
      <c r="A2172" s="47" t="s">
        <v>427</v>
      </c>
      <c r="B2172" s="64" t="s">
        <v>1595</v>
      </c>
      <c r="C2172" s="13">
        <v>3000</v>
      </c>
      <c r="D2172" s="14">
        <v>0</v>
      </c>
      <c r="E2172" s="14">
        <v>0</v>
      </c>
      <c r="F2172" s="13">
        <v>6000</v>
      </c>
      <c r="G2172" s="14">
        <v>0</v>
      </c>
      <c r="H2172" s="14">
        <v>0</v>
      </c>
      <c r="I2172" s="1">
        <v>3000</v>
      </c>
      <c r="J2172" s="9">
        <v>0</v>
      </c>
    </row>
    <row r="2173" spans="1:10" s="23" customFormat="1" x14ac:dyDescent="0.45">
      <c r="A2173" s="47" t="s">
        <v>1885</v>
      </c>
      <c r="B2173" s="64" t="s">
        <v>1595</v>
      </c>
      <c r="C2173" s="13">
        <v>3500</v>
      </c>
      <c r="D2173" s="14">
        <v>0</v>
      </c>
      <c r="E2173" s="14">
        <v>0</v>
      </c>
      <c r="F2173" s="13">
        <v>7000</v>
      </c>
      <c r="G2173" s="14">
        <v>0</v>
      </c>
      <c r="H2173" s="14">
        <v>0</v>
      </c>
      <c r="I2173" s="1">
        <v>3500</v>
      </c>
      <c r="J2173" s="9">
        <v>0</v>
      </c>
    </row>
    <row r="2174" spans="1:10" s="23" customFormat="1" x14ac:dyDescent="0.45">
      <c r="A2174" s="47" t="s">
        <v>343</v>
      </c>
      <c r="B2174" s="64" t="s">
        <v>1595</v>
      </c>
      <c r="C2174" s="13">
        <v>5000</v>
      </c>
      <c r="D2174" s="14">
        <v>0</v>
      </c>
      <c r="E2174" s="14">
        <v>0</v>
      </c>
      <c r="F2174" s="13">
        <v>10000</v>
      </c>
      <c r="G2174" s="14">
        <v>0</v>
      </c>
      <c r="H2174" s="14">
        <v>0</v>
      </c>
      <c r="I2174" s="1">
        <v>5000</v>
      </c>
      <c r="J2174" s="9">
        <v>0</v>
      </c>
    </row>
    <row r="2175" spans="1:10" s="23" customFormat="1" x14ac:dyDescent="0.45">
      <c r="A2175" s="47" t="s">
        <v>1670</v>
      </c>
      <c r="B2175" s="64" t="s">
        <v>1595</v>
      </c>
      <c r="C2175" s="13">
        <v>8000</v>
      </c>
      <c r="D2175" s="14">
        <v>0</v>
      </c>
      <c r="E2175" s="14">
        <v>0</v>
      </c>
      <c r="F2175" s="13">
        <v>16000</v>
      </c>
      <c r="G2175" s="14">
        <v>0</v>
      </c>
      <c r="H2175" s="14">
        <v>0</v>
      </c>
      <c r="I2175" s="1">
        <v>8000</v>
      </c>
      <c r="J2175" s="9">
        <v>0</v>
      </c>
    </row>
    <row r="2176" spans="1:10" s="23" customFormat="1" x14ac:dyDescent="0.45">
      <c r="A2176" s="47" t="s">
        <v>1605</v>
      </c>
      <c r="B2176" s="64" t="s">
        <v>1595</v>
      </c>
      <c r="C2176" s="13">
        <v>0</v>
      </c>
      <c r="D2176" s="14">
        <v>0</v>
      </c>
      <c r="E2176" s="14">
        <v>0</v>
      </c>
      <c r="F2176" s="13">
        <v>0</v>
      </c>
      <c r="G2176" s="14">
        <v>0</v>
      </c>
      <c r="H2176" s="14">
        <v>0</v>
      </c>
      <c r="I2176" s="1">
        <v>0</v>
      </c>
      <c r="J2176" s="9">
        <v>0</v>
      </c>
    </row>
    <row r="2177" spans="1:10" s="23" customFormat="1" x14ac:dyDescent="0.45">
      <c r="A2177" s="47" t="s">
        <v>1201</v>
      </c>
      <c r="B2177" s="64" t="s">
        <v>1595</v>
      </c>
      <c r="C2177" s="13">
        <v>10000</v>
      </c>
      <c r="D2177" s="14">
        <v>0</v>
      </c>
      <c r="E2177" s="14">
        <v>0</v>
      </c>
      <c r="F2177" s="13">
        <v>20000</v>
      </c>
      <c r="G2177" s="14">
        <v>0</v>
      </c>
      <c r="H2177" s="14">
        <v>0</v>
      </c>
      <c r="I2177" s="1">
        <v>10000</v>
      </c>
      <c r="J2177" s="9">
        <v>0</v>
      </c>
    </row>
    <row r="2178" spans="1:10" s="23" customFormat="1" x14ac:dyDescent="0.45">
      <c r="A2178" s="47" t="s">
        <v>706</v>
      </c>
      <c r="B2178" s="64" t="s">
        <v>1595</v>
      </c>
      <c r="C2178" s="13">
        <v>660</v>
      </c>
      <c r="D2178" s="14">
        <v>0</v>
      </c>
      <c r="E2178" s="14">
        <v>0</v>
      </c>
      <c r="F2178" s="13">
        <v>1320</v>
      </c>
      <c r="G2178" s="14">
        <v>0</v>
      </c>
      <c r="H2178" s="14">
        <v>0</v>
      </c>
      <c r="I2178" s="1">
        <v>660</v>
      </c>
      <c r="J2178" s="9">
        <v>0</v>
      </c>
    </row>
    <row r="2179" spans="1:10" s="23" customFormat="1" x14ac:dyDescent="0.45">
      <c r="A2179" s="47" t="s">
        <v>1588</v>
      </c>
      <c r="B2179" s="64" t="s">
        <v>1595</v>
      </c>
      <c r="C2179" s="13">
        <v>0</v>
      </c>
      <c r="D2179" s="14">
        <v>0</v>
      </c>
      <c r="E2179" s="14">
        <v>0</v>
      </c>
      <c r="F2179" s="13">
        <v>0</v>
      </c>
      <c r="G2179" s="14">
        <v>0</v>
      </c>
      <c r="H2179" s="14">
        <v>0</v>
      </c>
      <c r="I2179" s="1">
        <v>0</v>
      </c>
      <c r="J2179" s="9">
        <v>0</v>
      </c>
    </row>
    <row r="2180" spans="1:10" s="23" customFormat="1" x14ac:dyDescent="0.45">
      <c r="A2180" s="47" t="s">
        <v>872</v>
      </c>
      <c r="B2180" s="64" t="s">
        <v>1842</v>
      </c>
      <c r="C2180" s="13">
        <v>0</v>
      </c>
      <c r="D2180" s="14">
        <v>0</v>
      </c>
      <c r="E2180" s="14">
        <v>0</v>
      </c>
      <c r="F2180" s="13">
        <v>0</v>
      </c>
      <c r="G2180" s="14">
        <v>0</v>
      </c>
      <c r="H2180" s="14">
        <v>0</v>
      </c>
      <c r="I2180" s="1">
        <v>0</v>
      </c>
      <c r="J2180" s="9">
        <v>0</v>
      </c>
    </row>
    <row r="2181" spans="1:10" s="23" customFormat="1" x14ac:dyDescent="0.45">
      <c r="A2181" s="47" t="s">
        <v>259</v>
      </c>
      <c r="B2181" s="64" t="s">
        <v>1595</v>
      </c>
      <c r="C2181" s="13">
        <v>95</v>
      </c>
      <c r="D2181" s="14">
        <v>0</v>
      </c>
      <c r="E2181" s="14">
        <v>0</v>
      </c>
      <c r="F2181" s="13">
        <v>135</v>
      </c>
      <c r="G2181" s="14">
        <v>0</v>
      </c>
      <c r="H2181" s="14">
        <v>0</v>
      </c>
      <c r="I2181" s="1">
        <v>40</v>
      </c>
      <c r="J2181" s="9">
        <v>0</v>
      </c>
    </row>
    <row r="2182" spans="1:10" s="23" customFormat="1" x14ac:dyDescent="0.45">
      <c r="A2182" s="47" t="s">
        <v>106</v>
      </c>
      <c r="B2182" s="64" t="s">
        <v>1595</v>
      </c>
      <c r="C2182" s="13">
        <v>121.5</v>
      </c>
      <c r="D2182" s="14">
        <v>0</v>
      </c>
      <c r="E2182" s="14">
        <v>0</v>
      </c>
      <c r="F2182" s="13">
        <v>161.5</v>
      </c>
      <c r="G2182" s="14">
        <v>0</v>
      </c>
      <c r="H2182" s="14">
        <v>0</v>
      </c>
      <c r="I2182" s="1">
        <v>40</v>
      </c>
      <c r="J2182" s="9">
        <v>0</v>
      </c>
    </row>
    <row r="2183" spans="1:10" s="23" customFormat="1" x14ac:dyDescent="0.45">
      <c r="A2183" s="47" t="s">
        <v>423</v>
      </c>
      <c r="B2183" s="64" t="s">
        <v>1595</v>
      </c>
      <c r="C2183" s="13">
        <v>165.75</v>
      </c>
      <c r="D2183" s="14">
        <v>0</v>
      </c>
      <c r="E2183" s="14">
        <v>0</v>
      </c>
      <c r="F2183" s="13">
        <v>205.75</v>
      </c>
      <c r="G2183" s="14">
        <v>0</v>
      </c>
      <c r="H2183" s="14">
        <v>0</v>
      </c>
      <c r="I2183" s="1">
        <v>40</v>
      </c>
      <c r="J2183" s="9">
        <v>0</v>
      </c>
    </row>
    <row r="2184" spans="1:10" s="23" customFormat="1" x14ac:dyDescent="0.45">
      <c r="A2184" s="47" t="s">
        <v>1358</v>
      </c>
      <c r="B2184" s="64" t="s">
        <v>1595</v>
      </c>
      <c r="C2184" s="13">
        <v>240.5</v>
      </c>
      <c r="D2184" s="14">
        <v>0</v>
      </c>
      <c r="E2184" s="14">
        <v>0</v>
      </c>
      <c r="F2184" s="13">
        <v>280.5</v>
      </c>
      <c r="G2184" s="14">
        <v>0</v>
      </c>
      <c r="H2184" s="14">
        <v>0</v>
      </c>
      <c r="I2184" s="1">
        <v>40</v>
      </c>
      <c r="J2184" s="9">
        <v>0</v>
      </c>
    </row>
    <row r="2185" spans="1:10" s="23" customFormat="1" x14ac:dyDescent="0.45">
      <c r="A2185" s="47" t="s">
        <v>1730</v>
      </c>
      <c r="B2185" s="64" t="s">
        <v>1842</v>
      </c>
      <c r="C2185" s="13">
        <v>118</v>
      </c>
      <c r="D2185" s="14">
        <v>0</v>
      </c>
      <c r="E2185" s="14">
        <v>0</v>
      </c>
      <c r="F2185" s="13">
        <v>120.35</v>
      </c>
      <c r="G2185" s="14">
        <v>0</v>
      </c>
      <c r="H2185" s="14">
        <v>0</v>
      </c>
      <c r="I2185" s="1">
        <v>2.35</v>
      </c>
      <c r="J2185" s="9">
        <v>0</v>
      </c>
    </row>
    <row r="2186" spans="1:10" s="23" customFormat="1" x14ac:dyDescent="0.45">
      <c r="A2186" s="47" t="s">
        <v>1015</v>
      </c>
      <c r="B2186" s="64" t="s">
        <v>1842</v>
      </c>
      <c r="C2186" s="13">
        <v>118</v>
      </c>
      <c r="D2186" s="14">
        <v>0</v>
      </c>
      <c r="E2186" s="14">
        <v>0</v>
      </c>
      <c r="F2186" s="13">
        <v>120.35</v>
      </c>
      <c r="G2186" s="14">
        <v>0</v>
      </c>
      <c r="H2186" s="14">
        <v>0</v>
      </c>
      <c r="I2186" s="1">
        <v>2.35</v>
      </c>
      <c r="J2186" s="9">
        <v>0</v>
      </c>
    </row>
    <row r="2187" spans="1:10" s="23" customFormat="1" x14ac:dyDescent="0.45">
      <c r="A2187" s="47" t="s">
        <v>360</v>
      </c>
      <c r="B2187" s="64" t="s">
        <v>1842</v>
      </c>
      <c r="C2187" s="13">
        <v>46.1</v>
      </c>
      <c r="D2187" s="14">
        <v>0</v>
      </c>
      <c r="E2187" s="14">
        <v>0</v>
      </c>
      <c r="F2187" s="13">
        <v>47</v>
      </c>
      <c r="G2187" s="14">
        <v>0</v>
      </c>
      <c r="H2187" s="14">
        <v>0</v>
      </c>
      <c r="I2187" s="1">
        <v>0.9</v>
      </c>
      <c r="J2187" s="9">
        <v>0</v>
      </c>
    </row>
    <row r="2188" spans="1:10" s="23" customFormat="1" x14ac:dyDescent="0.45">
      <c r="A2188" s="47" t="s">
        <v>1808</v>
      </c>
      <c r="B2188" s="64" t="s">
        <v>1595</v>
      </c>
      <c r="C2188" s="13">
        <v>92.2</v>
      </c>
      <c r="D2188" s="14">
        <v>0</v>
      </c>
      <c r="E2188" s="14">
        <v>0</v>
      </c>
      <c r="F2188" s="13">
        <v>94.05</v>
      </c>
      <c r="G2188" s="14">
        <v>0</v>
      </c>
      <c r="H2188" s="14">
        <v>0</v>
      </c>
      <c r="I2188" s="1">
        <v>1.85</v>
      </c>
      <c r="J2188" s="9">
        <v>0</v>
      </c>
    </row>
    <row r="2189" spans="1:10" s="23" customFormat="1" x14ac:dyDescent="0.45">
      <c r="A2189" s="47" t="s">
        <v>1575</v>
      </c>
      <c r="B2189" s="64" t="s">
        <v>1842</v>
      </c>
      <c r="C2189" s="13">
        <v>46.1</v>
      </c>
      <c r="D2189" s="14">
        <v>0</v>
      </c>
      <c r="E2189" s="14">
        <v>0</v>
      </c>
      <c r="F2189" s="13">
        <v>47</v>
      </c>
      <c r="G2189" s="14">
        <v>0</v>
      </c>
      <c r="H2189" s="14">
        <v>0</v>
      </c>
      <c r="I2189" s="1">
        <v>0.9</v>
      </c>
      <c r="J2189" s="9">
        <v>0</v>
      </c>
    </row>
    <row r="2190" spans="1:10" s="23" customFormat="1" x14ac:dyDescent="0.45">
      <c r="A2190" s="47" t="s">
        <v>1657</v>
      </c>
      <c r="B2190" s="64" t="s">
        <v>1595</v>
      </c>
      <c r="C2190" s="13">
        <v>92.2</v>
      </c>
      <c r="D2190" s="14">
        <v>0</v>
      </c>
      <c r="E2190" s="14">
        <v>0</v>
      </c>
      <c r="F2190" s="13">
        <v>94.05</v>
      </c>
      <c r="G2190" s="14">
        <v>0</v>
      </c>
      <c r="H2190" s="14">
        <v>0</v>
      </c>
      <c r="I2190" s="1">
        <v>1.85</v>
      </c>
      <c r="J2190" s="9">
        <v>0</v>
      </c>
    </row>
    <row r="2191" spans="1:10" s="23" customFormat="1" x14ac:dyDescent="0.45">
      <c r="A2191" s="47" t="s">
        <v>1562</v>
      </c>
      <c r="B2191" s="64" t="s">
        <v>1842</v>
      </c>
      <c r="C2191" s="13">
        <v>46.1</v>
      </c>
      <c r="D2191" s="14">
        <v>0</v>
      </c>
      <c r="E2191" s="14">
        <v>0</v>
      </c>
      <c r="F2191" s="13">
        <v>47</v>
      </c>
      <c r="G2191" s="14">
        <v>0</v>
      </c>
      <c r="H2191" s="14">
        <v>0</v>
      </c>
      <c r="I2191" s="1">
        <v>0.9</v>
      </c>
      <c r="J2191" s="9">
        <v>0</v>
      </c>
    </row>
    <row r="2192" spans="1:10" s="23" customFormat="1" x14ac:dyDescent="0.45">
      <c r="A2192" s="47" t="s">
        <v>57</v>
      </c>
      <c r="B2192" s="64" t="s">
        <v>1595</v>
      </c>
      <c r="C2192" s="13">
        <v>118.9</v>
      </c>
      <c r="D2192" s="14">
        <v>0</v>
      </c>
      <c r="E2192" s="14">
        <v>0</v>
      </c>
      <c r="F2192" s="13">
        <v>121.3</v>
      </c>
      <c r="G2192" s="14">
        <v>0</v>
      </c>
      <c r="H2192" s="14">
        <v>0</v>
      </c>
      <c r="I2192" s="1">
        <v>2.4</v>
      </c>
      <c r="J2192" s="9">
        <v>0</v>
      </c>
    </row>
    <row r="2193" spans="1:10" s="23" customFormat="1" x14ac:dyDescent="0.45">
      <c r="A2193" s="47" t="s">
        <v>636</v>
      </c>
      <c r="B2193" s="64" t="s">
        <v>1595</v>
      </c>
      <c r="C2193" s="13">
        <v>191.65</v>
      </c>
      <c r="D2193" s="14">
        <v>0</v>
      </c>
      <c r="E2193" s="14">
        <v>0</v>
      </c>
      <c r="F2193" s="13">
        <v>195.5</v>
      </c>
      <c r="G2193" s="14">
        <v>0</v>
      </c>
      <c r="H2193" s="14">
        <v>0</v>
      </c>
      <c r="I2193" s="1">
        <v>3.85</v>
      </c>
      <c r="J2193" s="9">
        <v>0</v>
      </c>
    </row>
    <row r="2194" spans="1:10" s="23" customFormat="1" x14ac:dyDescent="0.45">
      <c r="A2194" s="47" t="s">
        <v>2130</v>
      </c>
      <c r="B2194" s="64" t="s">
        <v>1595</v>
      </c>
      <c r="C2194" s="13">
        <v>25</v>
      </c>
      <c r="D2194" s="14">
        <v>0</v>
      </c>
      <c r="E2194" s="14">
        <v>0</v>
      </c>
      <c r="F2194" s="13">
        <v>25.5</v>
      </c>
      <c r="G2194" s="14">
        <v>0</v>
      </c>
      <c r="H2194" s="14">
        <v>0</v>
      </c>
      <c r="I2194" s="1">
        <v>0.5</v>
      </c>
      <c r="J2194" s="9">
        <v>0</v>
      </c>
    </row>
    <row r="2195" spans="1:10" s="23" customFormat="1" x14ac:dyDescent="0.45">
      <c r="A2195" s="47" t="s">
        <v>108</v>
      </c>
      <c r="B2195" s="64" t="s">
        <v>1595</v>
      </c>
      <c r="C2195" s="13">
        <v>68.75</v>
      </c>
      <c r="D2195" s="14">
        <v>0</v>
      </c>
      <c r="E2195" s="14">
        <v>0</v>
      </c>
      <c r="F2195" s="13">
        <v>70.150000000000006</v>
      </c>
      <c r="G2195" s="14">
        <v>0</v>
      </c>
      <c r="H2195" s="14">
        <v>0</v>
      </c>
      <c r="I2195" s="1">
        <v>1.4</v>
      </c>
      <c r="J2195" s="9">
        <v>0</v>
      </c>
    </row>
    <row r="2196" spans="1:10" s="23" customFormat="1" x14ac:dyDescent="0.45">
      <c r="A2196" s="47" t="s">
        <v>13</v>
      </c>
      <c r="B2196" s="64" t="s">
        <v>1595</v>
      </c>
      <c r="C2196" s="13">
        <v>209.1</v>
      </c>
      <c r="D2196" s="14">
        <v>0</v>
      </c>
      <c r="E2196" s="14">
        <v>0</v>
      </c>
      <c r="F2196" s="13">
        <v>213.3</v>
      </c>
      <c r="G2196" s="14">
        <v>0</v>
      </c>
      <c r="H2196" s="14">
        <v>0</v>
      </c>
      <c r="I2196" s="1">
        <v>4.2</v>
      </c>
      <c r="J2196" s="9">
        <v>0</v>
      </c>
    </row>
    <row r="2197" spans="1:10" s="23" customFormat="1" x14ac:dyDescent="0.45">
      <c r="A2197" s="47" t="s">
        <v>811</v>
      </c>
      <c r="B2197" s="64" t="s">
        <v>1595</v>
      </c>
      <c r="C2197" s="13">
        <v>355.65</v>
      </c>
      <c r="D2197" s="14">
        <v>0</v>
      </c>
      <c r="E2197" s="14">
        <v>0</v>
      </c>
      <c r="F2197" s="13">
        <v>362.75</v>
      </c>
      <c r="G2197" s="14">
        <v>0</v>
      </c>
      <c r="H2197" s="14">
        <v>0</v>
      </c>
      <c r="I2197" s="1">
        <v>7.1</v>
      </c>
      <c r="J2197" s="9">
        <v>0</v>
      </c>
    </row>
    <row r="2198" spans="1:10" s="23" customFormat="1" x14ac:dyDescent="0.45">
      <c r="A2198" s="47" t="s">
        <v>1632</v>
      </c>
      <c r="B2198" s="64" t="s">
        <v>1595</v>
      </c>
      <c r="C2198" s="13">
        <v>104.55</v>
      </c>
      <c r="D2198" s="14">
        <v>0</v>
      </c>
      <c r="E2198" s="14">
        <v>0</v>
      </c>
      <c r="F2198" s="13">
        <v>106.65</v>
      </c>
      <c r="G2198" s="14">
        <v>0</v>
      </c>
      <c r="H2198" s="14">
        <v>0</v>
      </c>
      <c r="I2198" s="1">
        <v>2.1</v>
      </c>
      <c r="J2198" s="9">
        <v>0</v>
      </c>
    </row>
    <row r="2199" spans="1:10" s="23" customFormat="1" x14ac:dyDescent="0.45">
      <c r="A2199" s="47" t="s">
        <v>353</v>
      </c>
      <c r="B2199" s="64" t="s">
        <v>1595</v>
      </c>
      <c r="C2199" s="13">
        <v>10</v>
      </c>
      <c r="D2199" s="14">
        <v>0</v>
      </c>
      <c r="E2199" s="14">
        <v>0</v>
      </c>
      <c r="F2199" s="13">
        <v>10.199999999999999</v>
      </c>
      <c r="G2199" s="14">
        <v>0</v>
      </c>
      <c r="H2199" s="14">
        <v>0</v>
      </c>
      <c r="I2199" s="1">
        <v>0.2</v>
      </c>
      <c r="J2199" s="9">
        <v>0</v>
      </c>
    </row>
    <row r="2200" spans="1:10" s="23" customFormat="1" x14ac:dyDescent="0.45">
      <c r="A2200" s="47" t="s">
        <v>1267</v>
      </c>
      <c r="B2200" s="64" t="s">
        <v>1595</v>
      </c>
      <c r="C2200" s="13">
        <v>9</v>
      </c>
      <c r="D2200" s="14">
        <v>0</v>
      </c>
      <c r="E2200" s="14">
        <v>0</v>
      </c>
      <c r="F2200" s="13">
        <v>90.2</v>
      </c>
      <c r="G2200" s="14">
        <v>0</v>
      </c>
      <c r="H2200" s="14">
        <v>0</v>
      </c>
      <c r="I2200" s="1">
        <v>81.2</v>
      </c>
      <c r="J2200" s="9">
        <v>0</v>
      </c>
    </row>
    <row r="2201" spans="1:10" s="23" customFormat="1" x14ac:dyDescent="0.45">
      <c r="A2201" s="47" t="s">
        <v>2141</v>
      </c>
      <c r="B2201" s="64" t="s">
        <v>1595</v>
      </c>
      <c r="C2201" s="13">
        <v>8</v>
      </c>
      <c r="D2201" s="14">
        <v>0</v>
      </c>
      <c r="E2201" s="14">
        <v>0</v>
      </c>
      <c r="F2201" s="13">
        <v>8.15</v>
      </c>
      <c r="G2201" s="14">
        <v>0</v>
      </c>
      <c r="H2201" s="14">
        <v>0</v>
      </c>
      <c r="I2201" s="1">
        <v>0.15</v>
      </c>
      <c r="J2201" s="9">
        <v>0</v>
      </c>
    </row>
    <row r="2202" spans="1:10" s="23" customFormat="1" x14ac:dyDescent="0.45">
      <c r="A2202" s="47" t="s">
        <v>1706</v>
      </c>
      <c r="B2202" s="64" t="s">
        <v>1595</v>
      </c>
      <c r="C2202" s="13">
        <v>2</v>
      </c>
      <c r="D2202" s="14">
        <v>0</v>
      </c>
      <c r="E2202" s="14">
        <v>0</v>
      </c>
      <c r="F2202" s="13">
        <v>2.0499999999999998</v>
      </c>
      <c r="G2202" s="14">
        <v>0</v>
      </c>
      <c r="H2202" s="14">
        <v>0</v>
      </c>
      <c r="I2202" s="1">
        <v>0.05</v>
      </c>
      <c r="J2202" s="9">
        <v>0</v>
      </c>
    </row>
    <row r="2203" spans="1:10" s="23" customFormat="1" x14ac:dyDescent="0.45">
      <c r="A2203" s="47" t="s">
        <v>223</v>
      </c>
      <c r="B2203" s="64" t="s">
        <v>1595</v>
      </c>
      <c r="C2203" s="13">
        <v>1.3</v>
      </c>
      <c r="D2203" s="14">
        <v>0</v>
      </c>
      <c r="E2203" s="14">
        <v>0</v>
      </c>
      <c r="F2203" s="13">
        <v>1.35</v>
      </c>
      <c r="G2203" s="14">
        <v>0</v>
      </c>
      <c r="H2203" s="14">
        <v>0</v>
      </c>
      <c r="I2203" s="1">
        <v>0.05</v>
      </c>
      <c r="J2203" s="9">
        <v>0</v>
      </c>
    </row>
    <row r="2204" spans="1:10" s="23" customFormat="1" x14ac:dyDescent="0.45">
      <c r="A2204" s="47" t="s">
        <v>1702</v>
      </c>
      <c r="B2204" s="64" t="s">
        <v>1595</v>
      </c>
      <c r="C2204" s="13">
        <v>550</v>
      </c>
      <c r="D2204" s="14">
        <v>0</v>
      </c>
      <c r="E2204" s="14">
        <v>0</v>
      </c>
      <c r="F2204" s="13">
        <v>1100</v>
      </c>
      <c r="G2204" s="14">
        <v>0</v>
      </c>
      <c r="H2204" s="14">
        <v>0</v>
      </c>
      <c r="I2204" s="1">
        <v>550</v>
      </c>
      <c r="J2204" s="9">
        <v>0</v>
      </c>
    </row>
    <row r="2205" spans="1:10" s="23" customFormat="1" x14ac:dyDescent="0.45">
      <c r="A2205" s="47" t="s">
        <v>895</v>
      </c>
      <c r="B2205" s="64" t="s">
        <v>1595</v>
      </c>
      <c r="C2205" s="13">
        <v>990</v>
      </c>
      <c r="D2205" s="14">
        <v>0</v>
      </c>
      <c r="E2205" s="14">
        <v>0</v>
      </c>
      <c r="F2205" s="13">
        <v>1980</v>
      </c>
      <c r="G2205" s="14">
        <v>0</v>
      </c>
      <c r="H2205" s="14">
        <v>0</v>
      </c>
      <c r="I2205" s="1">
        <v>990</v>
      </c>
      <c r="J2205" s="9">
        <v>0</v>
      </c>
    </row>
    <row r="2206" spans="1:10" s="23" customFormat="1" x14ac:dyDescent="0.45">
      <c r="A2206" s="47" t="s">
        <v>139</v>
      </c>
      <c r="B2206" s="64" t="s">
        <v>1595</v>
      </c>
      <c r="C2206" s="13">
        <v>1200</v>
      </c>
      <c r="D2206" s="14">
        <v>0</v>
      </c>
      <c r="E2206" s="14">
        <v>0</v>
      </c>
      <c r="F2206" s="13">
        <v>2400</v>
      </c>
      <c r="G2206" s="14">
        <v>0</v>
      </c>
      <c r="H2206" s="14">
        <v>0</v>
      </c>
      <c r="I2206" s="1">
        <v>1200</v>
      </c>
      <c r="J2206" s="9">
        <v>0</v>
      </c>
    </row>
    <row r="2207" spans="1:10" s="23" customFormat="1" x14ac:dyDescent="0.45">
      <c r="A2207" s="47" t="s">
        <v>2031</v>
      </c>
      <c r="B2207" s="64" t="s">
        <v>1595</v>
      </c>
      <c r="C2207" s="13">
        <v>800</v>
      </c>
      <c r="D2207" s="14">
        <v>0</v>
      </c>
      <c r="E2207" s="14">
        <v>0</v>
      </c>
      <c r="F2207" s="13">
        <v>600</v>
      </c>
      <c r="G2207" s="14">
        <v>0</v>
      </c>
      <c r="H2207" s="14">
        <v>0</v>
      </c>
      <c r="I2207" s="1">
        <v>-200</v>
      </c>
      <c r="J2207" s="9">
        <v>0</v>
      </c>
    </row>
    <row r="2208" spans="1:10" s="23" customFormat="1" x14ac:dyDescent="0.45">
      <c r="A2208" s="47" t="s">
        <v>1895</v>
      </c>
      <c r="B2208" s="64" t="s">
        <v>1595</v>
      </c>
      <c r="C2208" s="13">
        <v>1000</v>
      </c>
      <c r="D2208" s="14">
        <v>0</v>
      </c>
      <c r="E2208" s="14">
        <v>0</v>
      </c>
      <c r="F2208" s="13">
        <v>0</v>
      </c>
      <c r="G2208" s="14">
        <v>0</v>
      </c>
      <c r="H2208" s="14">
        <v>0</v>
      </c>
      <c r="I2208" s="1">
        <v>-1000</v>
      </c>
      <c r="J2208" s="9">
        <v>0</v>
      </c>
    </row>
    <row r="2209" spans="1:10" s="23" customFormat="1" x14ac:dyDescent="0.45">
      <c r="A2209" s="47" t="s">
        <v>943</v>
      </c>
      <c r="B2209" s="64" t="s">
        <v>1595</v>
      </c>
      <c r="C2209" s="13">
        <v>770</v>
      </c>
      <c r="D2209" s="14">
        <v>0</v>
      </c>
      <c r="E2209" s="14">
        <v>0</v>
      </c>
      <c r="F2209" s="13">
        <v>540</v>
      </c>
      <c r="G2209" s="14">
        <v>0</v>
      </c>
      <c r="H2209" s="14">
        <v>0</v>
      </c>
      <c r="I2209" s="1">
        <v>-230</v>
      </c>
      <c r="J2209" s="9">
        <v>0</v>
      </c>
    </row>
    <row r="2210" spans="1:10" s="23" customFormat="1" x14ac:dyDescent="0.45">
      <c r="A2210" s="47" t="s">
        <v>1290</v>
      </c>
      <c r="B2210" s="64" t="s">
        <v>1595</v>
      </c>
      <c r="C2210" s="13">
        <v>880</v>
      </c>
      <c r="D2210" s="14">
        <v>0</v>
      </c>
      <c r="E2210" s="14">
        <v>0</v>
      </c>
      <c r="F2210" s="13">
        <v>760</v>
      </c>
      <c r="G2210" s="14">
        <v>0</v>
      </c>
      <c r="H2210" s="14">
        <v>0</v>
      </c>
      <c r="I2210" s="1">
        <v>-120</v>
      </c>
      <c r="J2210" s="9">
        <v>0</v>
      </c>
    </row>
    <row r="2211" spans="1:10" s="23" customFormat="1" x14ac:dyDescent="0.45">
      <c r="A2211" s="47" t="s">
        <v>674</v>
      </c>
      <c r="B2211" s="64" t="s">
        <v>1595</v>
      </c>
      <c r="C2211" s="13">
        <v>600</v>
      </c>
      <c r="D2211" s="14">
        <v>0</v>
      </c>
      <c r="E2211" s="14">
        <v>0</v>
      </c>
      <c r="F2211" s="13">
        <v>1200</v>
      </c>
      <c r="G2211" s="14">
        <v>0</v>
      </c>
      <c r="H2211" s="14">
        <v>0</v>
      </c>
      <c r="I2211" s="1">
        <v>600</v>
      </c>
      <c r="J2211" s="9">
        <v>0</v>
      </c>
    </row>
    <row r="2212" spans="1:10" s="23" customFormat="1" x14ac:dyDescent="0.45">
      <c r="A2212" s="47" t="s">
        <v>2246</v>
      </c>
      <c r="B2212" s="64" t="s">
        <v>1595</v>
      </c>
      <c r="C2212" s="13">
        <v>680</v>
      </c>
      <c r="D2212" s="14">
        <v>0</v>
      </c>
      <c r="E2212" s="14">
        <v>0</v>
      </c>
      <c r="F2212" s="13">
        <v>1360</v>
      </c>
      <c r="G2212" s="14">
        <v>0</v>
      </c>
      <c r="H2212" s="14">
        <v>0</v>
      </c>
      <c r="I2212" s="1">
        <v>680</v>
      </c>
      <c r="J2212" s="9">
        <v>0</v>
      </c>
    </row>
    <row r="2213" spans="1:10" s="23" customFormat="1" x14ac:dyDescent="0.45">
      <c r="A2213" s="47" t="s">
        <v>1692</v>
      </c>
      <c r="B2213" s="64" t="s">
        <v>1595</v>
      </c>
      <c r="C2213" s="13">
        <v>250</v>
      </c>
      <c r="D2213" s="14">
        <v>0</v>
      </c>
      <c r="E2213" s="14">
        <v>0</v>
      </c>
      <c r="F2213" s="13">
        <v>500</v>
      </c>
      <c r="G2213" s="14">
        <v>0</v>
      </c>
      <c r="H2213" s="14">
        <v>0</v>
      </c>
      <c r="I2213" s="1">
        <v>250</v>
      </c>
      <c r="J2213" s="9">
        <v>0</v>
      </c>
    </row>
    <row r="2214" spans="1:10" s="23" customFormat="1" x14ac:dyDescent="0.45">
      <c r="A2214" s="47" t="s">
        <v>958</v>
      </c>
      <c r="B2214" s="64" t="s">
        <v>1595</v>
      </c>
      <c r="C2214" s="13">
        <v>200</v>
      </c>
      <c r="D2214" s="14">
        <v>0</v>
      </c>
      <c r="E2214" s="14">
        <v>0</v>
      </c>
      <c r="F2214" s="13">
        <v>400</v>
      </c>
      <c r="G2214" s="14">
        <v>0</v>
      </c>
      <c r="H2214" s="14">
        <v>0</v>
      </c>
      <c r="I2214" s="1">
        <v>200</v>
      </c>
      <c r="J2214" s="9">
        <v>0</v>
      </c>
    </row>
    <row r="2215" spans="1:10" s="23" customFormat="1" x14ac:dyDescent="0.45">
      <c r="A2215" s="47" t="s">
        <v>1948</v>
      </c>
      <c r="B2215" s="64" t="s">
        <v>1595</v>
      </c>
      <c r="C2215" s="13">
        <v>200</v>
      </c>
      <c r="D2215" s="14">
        <v>0</v>
      </c>
      <c r="E2215" s="14">
        <v>0</v>
      </c>
      <c r="F2215" s="13">
        <v>0</v>
      </c>
      <c r="G2215" s="14">
        <v>0</v>
      </c>
      <c r="H2215" s="14">
        <v>0</v>
      </c>
      <c r="I2215" s="1">
        <v>-200</v>
      </c>
      <c r="J2215" s="9">
        <v>0</v>
      </c>
    </row>
    <row r="2216" spans="1:10" s="23" customFormat="1" x14ac:dyDescent="0.45">
      <c r="A2216" s="47" t="s">
        <v>901</v>
      </c>
      <c r="B2216" s="64" t="s">
        <v>1595</v>
      </c>
      <c r="C2216" s="13">
        <v>180</v>
      </c>
      <c r="D2216" s="14">
        <v>0</v>
      </c>
      <c r="E2216" s="14">
        <v>0</v>
      </c>
      <c r="F2216" s="13">
        <v>360</v>
      </c>
      <c r="G2216" s="14">
        <v>0</v>
      </c>
      <c r="H2216" s="14">
        <v>0</v>
      </c>
      <c r="I2216" s="1">
        <v>180</v>
      </c>
      <c r="J2216" s="9">
        <v>0</v>
      </c>
    </row>
    <row r="2217" spans="1:10" s="23" customFormat="1" x14ac:dyDescent="0.45">
      <c r="A2217" s="47" t="s">
        <v>1441</v>
      </c>
      <c r="B2217" s="64" t="s">
        <v>1595</v>
      </c>
      <c r="C2217" s="13">
        <v>225</v>
      </c>
      <c r="D2217" s="14">
        <v>0</v>
      </c>
      <c r="E2217" s="14">
        <v>0</v>
      </c>
      <c r="F2217" s="13">
        <v>450</v>
      </c>
      <c r="G2217" s="14">
        <v>0</v>
      </c>
      <c r="H2217" s="14">
        <v>0</v>
      </c>
      <c r="I2217" s="1">
        <v>225</v>
      </c>
      <c r="J2217" s="9">
        <v>0</v>
      </c>
    </row>
    <row r="2218" spans="1:10" s="23" customFormat="1" x14ac:dyDescent="0.45">
      <c r="A2218" s="47" t="s">
        <v>663</v>
      </c>
      <c r="B2218" s="64" t="s">
        <v>1595</v>
      </c>
      <c r="C2218" s="13">
        <v>275</v>
      </c>
      <c r="D2218" s="14">
        <v>0</v>
      </c>
      <c r="E2218" s="14">
        <v>0</v>
      </c>
      <c r="F2218" s="13">
        <v>550</v>
      </c>
      <c r="G2218" s="14">
        <v>0</v>
      </c>
      <c r="H2218" s="14">
        <v>0</v>
      </c>
      <c r="I2218" s="1">
        <v>275</v>
      </c>
      <c r="J2218" s="9">
        <v>0</v>
      </c>
    </row>
    <row r="2219" spans="1:10" s="23" customFormat="1" x14ac:dyDescent="0.45">
      <c r="A2219" s="47" t="s">
        <v>865</v>
      </c>
      <c r="B2219" s="64" t="s">
        <v>1595</v>
      </c>
      <c r="C2219" s="13">
        <v>197.5</v>
      </c>
      <c r="D2219" s="14">
        <v>0</v>
      </c>
      <c r="E2219" s="14">
        <v>0</v>
      </c>
      <c r="F2219" s="13">
        <v>395</v>
      </c>
      <c r="G2219" s="14">
        <v>0</v>
      </c>
      <c r="H2219" s="14">
        <v>0</v>
      </c>
      <c r="I2219" s="1">
        <v>197.5</v>
      </c>
      <c r="J2219" s="9">
        <v>0</v>
      </c>
    </row>
    <row r="2220" spans="1:10" s="23" customFormat="1" x14ac:dyDescent="0.45">
      <c r="A2220" s="47" t="s">
        <v>1813</v>
      </c>
      <c r="B2220" s="64" t="s">
        <v>1595</v>
      </c>
      <c r="C2220" s="13">
        <v>785</v>
      </c>
      <c r="D2220" s="14">
        <v>0</v>
      </c>
      <c r="E2220" s="14">
        <v>0</v>
      </c>
      <c r="F2220" s="13">
        <v>1570</v>
      </c>
      <c r="G2220" s="14">
        <v>0</v>
      </c>
      <c r="H2220" s="14">
        <v>0</v>
      </c>
      <c r="I2220" s="1">
        <v>785</v>
      </c>
      <c r="J2220" s="9">
        <v>0</v>
      </c>
    </row>
    <row r="2221" spans="1:10" s="23" customFormat="1" x14ac:dyDescent="0.45">
      <c r="A2221" s="47" t="s">
        <v>1643</v>
      </c>
      <c r="B2221" s="64" t="s">
        <v>1595</v>
      </c>
      <c r="C2221" s="13">
        <v>975</v>
      </c>
      <c r="D2221" s="14">
        <v>0</v>
      </c>
      <c r="E2221" s="14">
        <v>0</v>
      </c>
      <c r="F2221" s="13">
        <v>1950</v>
      </c>
      <c r="G2221" s="14">
        <v>0</v>
      </c>
      <c r="H2221" s="14">
        <v>0</v>
      </c>
      <c r="I2221" s="1">
        <v>975</v>
      </c>
      <c r="J2221" s="9">
        <v>0</v>
      </c>
    </row>
    <row r="2222" spans="1:10" s="23" customFormat="1" x14ac:dyDescent="0.45">
      <c r="A2222" s="47" t="s">
        <v>1579</v>
      </c>
      <c r="B2222" s="64" t="s">
        <v>1595</v>
      </c>
      <c r="C2222" s="13">
        <v>970</v>
      </c>
      <c r="D2222" s="14">
        <v>0</v>
      </c>
      <c r="E2222" s="14">
        <v>0</v>
      </c>
      <c r="F2222" s="13">
        <v>1940</v>
      </c>
      <c r="G2222" s="14">
        <v>0</v>
      </c>
      <c r="H2222" s="14">
        <v>0</v>
      </c>
      <c r="I2222" s="1">
        <v>970</v>
      </c>
      <c r="J2222" s="9">
        <v>0</v>
      </c>
    </row>
    <row r="2223" spans="1:10" s="23" customFormat="1" x14ac:dyDescent="0.45">
      <c r="A2223" s="47" t="s">
        <v>1972</v>
      </c>
      <c r="B2223" s="64" t="s">
        <v>1595</v>
      </c>
      <c r="C2223" s="13">
        <v>1200</v>
      </c>
      <c r="D2223" s="14">
        <v>0</v>
      </c>
      <c r="E2223" s="14">
        <v>0</v>
      </c>
      <c r="F2223" s="13">
        <v>2400</v>
      </c>
      <c r="G2223" s="14">
        <v>0</v>
      </c>
      <c r="H2223" s="14">
        <v>0</v>
      </c>
      <c r="I2223" s="1">
        <v>1200</v>
      </c>
      <c r="J2223" s="9">
        <v>0</v>
      </c>
    </row>
    <row r="2224" spans="1:10" s="23" customFormat="1" x14ac:dyDescent="0.45">
      <c r="A2224" s="47" t="s">
        <v>1557</v>
      </c>
      <c r="B2224" s="64" t="s">
        <v>1595</v>
      </c>
      <c r="C2224" s="13">
        <v>1650</v>
      </c>
      <c r="D2224" s="14">
        <v>0</v>
      </c>
      <c r="E2224" s="14">
        <v>0</v>
      </c>
      <c r="F2224" s="13">
        <v>3300</v>
      </c>
      <c r="G2224" s="14">
        <v>0</v>
      </c>
      <c r="H2224" s="14">
        <v>0</v>
      </c>
      <c r="I2224" s="1">
        <v>1650</v>
      </c>
      <c r="J2224" s="9">
        <v>0</v>
      </c>
    </row>
    <row r="2225" spans="1:10" s="23" customFormat="1" x14ac:dyDescent="0.45">
      <c r="A2225" s="47" t="s">
        <v>2049</v>
      </c>
      <c r="B2225" s="64" t="s">
        <v>1595</v>
      </c>
      <c r="C2225" s="13">
        <v>1125</v>
      </c>
      <c r="D2225" s="14">
        <v>0</v>
      </c>
      <c r="E2225" s="14">
        <v>0</v>
      </c>
      <c r="F2225" s="13">
        <v>2250</v>
      </c>
      <c r="G2225" s="14">
        <v>0</v>
      </c>
      <c r="H2225" s="14">
        <v>0</v>
      </c>
      <c r="I2225" s="1">
        <v>1125</v>
      </c>
      <c r="J2225" s="9">
        <v>0</v>
      </c>
    </row>
    <row r="2226" spans="1:10" s="23" customFormat="1" x14ac:dyDescent="0.45">
      <c r="A2226" s="47" t="s">
        <v>78</v>
      </c>
      <c r="B2226" s="64" t="s">
        <v>1595</v>
      </c>
      <c r="C2226" s="13">
        <v>715</v>
      </c>
      <c r="D2226" s="14">
        <v>0</v>
      </c>
      <c r="E2226" s="14">
        <v>0</v>
      </c>
      <c r="F2226" s="13">
        <v>1430</v>
      </c>
      <c r="G2226" s="14">
        <v>0</v>
      </c>
      <c r="H2226" s="14">
        <v>0</v>
      </c>
      <c r="I2226" s="1">
        <v>715</v>
      </c>
      <c r="J2226" s="9">
        <v>0</v>
      </c>
    </row>
    <row r="2227" spans="1:10" s="23" customFormat="1" x14ac:dyDescent="0.45">
      <c r="A2227" s="47" t="s">
        <v>781</v>
      </c>
      <c r="B2227" s="64" t="s">
        <v>1595</v>
      </c>
      <c r="C2227" s="13">
        <v>902</v>
      </c>
      <c r="D2227" s="14">
        <v>0</v>
      </c>
      <c r="E2227" s="14">
        <v>0</v>
      </c>
      <c r="F2227" s="13">
        <v>1804</v>
      </c>
      <c r="G2227" s="14">
        <v>0</v>
      </c>
      <c r="H2227" s="14">
        <v>0</v>
      </c>
      <c r="I2227" s="1">
        <v>902</v>
      </c>
      <c r="J2227" s="9">
        <v>0</v>
      </c>
    </row>
    <row r="2228" spans="1:10" s="23" customFormat="1" x14ac:dyDescent="0.45">
      <c r="A2228" s="69" t="s">
        <v>740</v>
      </c>
      <c r="B2228" s="65"/>
      <c r="C2228" s="49">
        <f>SUM($C$2067:$C$2227)</f>
        <v>2367421.85</v>
      </c>
      <c r="D2228" s="50">
        <f>SUM($D$2067:$D$2227)</f>
        <v>5</v>
      </c>
      <c r="E2228" s="50">
        <f>SUM($E$2067:$E$2227)</f>
        <v>1978000</v>
      </c>
      <c r="F2228" s="49">
        <f>SUM($F$2067:$F$2227)</f>
        <v>2661332.6499999994</v>
      </c>
      <c r="G2228" s="50">
        <f>SUM($G$2067:$G$2227)</f>
        <v>5</v>
      </c>
      <c r="H2228" s="50">
        <f>SUM($H$2067:$H$2227)</f>
        <v>1995000</v>
      </c>
      <c r="I2228" s="51">
        <f>SUM($I$2067:$I$2227)</f>
        <v>293910.8</v>
      </c>
      <c r="J2228" s="52">
        <f>SUM($J$2067:$J$2227)</f>
        <v>17000</v>
      </c>
    </row>
    <row r="2229" spans="1:10" s="23" customFormat="1" x14ac:dyDescent="0.45">
      <c r="A2229" s="16"/>
      <c r="B2229" s="67"/>
      <c r="C2229" s="13"/>
      <c r="D2229" s="7"/>
      <c r="E2229" s="7"/>
      <c r="F2229" s="13"/>
      <c r="G2229" s="7"/>
      <c r="H2229" s="7"/>
      <c r="I2229" s="1"/>
      <c r="J2229" s="9"/>
    </row>
    <row r="2230" spans="1:10" s="23" customFormat="1" x14ac:dyDescent="0.45">
      <c r="A2230" s="45" t="s">
        <v>1773</v>
      </c>
      <c r="B2230" s="63"/>
      <c r="C2230" s="4"/>
      <c r="D2230" s="2"/>
      <c r="E2230" s="2"/>
      <c r="F2230" s="4"/>
      <c r="G2230" s="2"/>
      <c r="H2230" s="2"/>
      <c r="I2230" s="6"/>
      <c r="J2230" s="3"/>
    </row>
    <row r="2231" spans="1:10" s="23" customFormat="1" x14ac:dyDescent="0.45">
      <c r="A2231" s="47" t="s">
        <v>224</v>
      </c>
      <c r="B2231" s="64" t="s">
        <v>1595</v>
      </c>
      <c r="C2231" s="13">
        <v>30000</v>
      </c>
      <c r="D2231" s="14">
        <v>1</v>
      </c>
      <c r="E2231" s="14">
        <v>30000</v>
      </c>
      <c r="F2231" s="13">
        <v>30000</v>
      </c>
      <c r="G2231" s="14">
        <v>1</v>
      </c>
      <c r="H2231" s="14">
        <v>30000</v>
      </c>
      <c r="I2231" s="1">
        <v>0</v>
      </c>
      <c r="J2231" s="9">
        <v>0</v>
      </c>
    </row>
    <row r="2232" spans="1:10" s="23" customFormat="1" x14ac:dyDescent="0.45">
      <c r="A2232" s="47" t="s">
        <v>2050</v>
      </c>
      <c r="B2232" s="64" t="s">
        <v>1595</v>
      </c>
      <c r="C2232" s="13">
        <v>350000</v>
      </c>
      <c r="D2232" s="14">
        <v>1</v>
      </c>
      <c r="E2232" s="14">
        <v>350000</v>
      </c>
      <c r="F2232" s="13">
        <v>350000</v>
      </c>
      <c r="G2232" s="14">
        <v>1</v>
      </c>
      <c r="H2232" s="14">
        <v>350000</v>
      </c>
      <c r="I2232" s="1">
        <v>0</v>
      </c>
      <c r="J2232" s="9">
        <v>0</v>
      </c>
    </row>
    <row r="2233" spans="1:10" s="23" customFormat="1" x14ac:dyDescent="0.45">
      <c r="A2233" s="47" t="s">
        <v>198</v>
      </c>
      <c r="B2233" s="64" t="s">
        <v>1842</v>
      </c>
      <c r="C2233" s="13">
        <v>283.39999999999998</v>
      </c>
      <c r="D2233" s="14">
        <v>0</v>
      </c>
      <c r="E2233" s="14">
        <v>0</v>
      </c>
      <c r="F2233" s="13">
        <v>0</v>
      </c>
      <c r="G2233" s="14">
        <v>0</v>
      </c>
      <c r="H2233" s="14">
        <v>0</v>
      </c>
      <c r="I2233" s="1">
        <v>-283.39999999999998</v>
      </c>
      <c r="J2233" s="9">
        <v>0</v>
      </c>
    </row>
    <row r="2234" spans="1:10" s="23" customFormat="1" x14ac:dyDescent="0.45">
      <c r="A2234" s="47" t="s">
        <v>1275</v>
      </c>
      <c r="B2234" s="64" t="s">
        <v>1595</v>
      </c>
      <c r="C2234" s="13">
        <v>310</v>
      </c>
      <c r="D2234" s="14">
        <v>0</v>
      </c>
      <c r="E2234" s="14">
        <v>0</v>
      </c>
      <c r="F2234" s="13">
        <v>0</v>
      </c>
      <c r="G2234" s="14">
        <v>0</v>
      </c>
      <c r="H2234" s="14">
        <v>0</v>
      </c>
      <c r="I2234" s="1">
        <v>-310</v>
      </c>
      <c r="J2234" s="9">
        <v>0</v>
      </c>
    </row>
    <row r="2235" spans="1:10" s="23" customFormat="1" x14ac:dyDescent="0.45">
      <c r="A2235" s="47" t="s">
        <v>598</v>
      </c>
      <c r="B2235" s="64" t="s">
        <v>1595</v>
      </c>
      <c r="C2235" s="13">
        <v>0</v>
      </c>
      <c r="D2235" s="14">
        <v>0</v>
      </c>
      <c r="E2235" s="14">
        <v>0</v>
      </c>
      <c r="F2235" s="13">
        <v>0</v>
      </c>
      <c r="G2235" s="14">
        <v>0</v>
      </c>
      <c r="H2235" s="14">
        <v>0</v>
      </c>
      <c r="I2235" s="1">
        <v>0</v>
      </c>
      <c r="J2235" s="9">
        <v>0</v>
      </c>
    </row>
    <row r="2236" spans="1:10" s="23" customFormat="1" x14ac:dyDescent="0.45">
      <c r="A2236" s="47" t="s">
        <v>1438</v>
      </c>
      <c r="B2236" s="64" t="s">
        <v>1595</v>
      </c>
      <c r="C2236" s="13">
        <v>0</v>
      </c>
      <c r="D2236" s="14">
        <v>0</v>
      </c>
      <c r="E2236" s="14">
        <v>0</v>
      </c>
      <c r="F2236" s="13">
        <v>0</v>
      </c>
      <c r="G2236" s="14">
        <v>0</v>
      </c>
      <c r="H2236" s="14">
        <v>0</v>
      </c>
      <c r="I2236" s="1">
        <v>0</v>
      </c>
      <c r="J2236" s="9">
        <v>0</v>
      </c>
    </row>
    <row r="2237" spans="1:10" s="23" customFormat="1" x14ac:dyDescent="0.45">
      <c r="A2237" s="47" t="s">
        <v>1659</v>
      </c>
      <c r="B2237" s="64" t="s">
        <v>1595</v>
      </c>
      <c r="C2237" s="13">
        <v>0</v>
      </c>
      <c r="D2237" s="14">
        <v>0</v>
      </c>
      <c r="E2237" s="14">
        <v>0</v>
      </c>
      <c r="F2237" s="13">
        <v>0</v>
      </c>
      <c r="G2237" s="14">
        <v>0</v>
      </c>
      <c r="H2237" s="14">
        <v>0</v>
      </c>
      <c r="I2237" s="1">
        <v>0</v>
      </c>
      <c r="J2237" s="9">
        <v>0</v>
      </c>
    </row>
    <row r="2238" spans="1:10" s="23" customFormat="1" x14ac:dyDescent="0.45">
      <c r="A2238" s="47" t="s">
        <v>1509</v>
      </c>
      <c r="B2238" s="64" t="s">
        <v>1595</v>
      </c>
      <c r="C2238" s="13">
        <v>0</v>
      </c>
      <c r="D2238" s="14">
        <v>0</v>
      </c>
      <c r="E2238" s="14">
        <v>0</v>
      </c>
      <c r="F2238" s="13">
        <v>0</v>
      </c>
      <c r="G2238" s="14">
        <v>0</v>
      </c>
      <c r="H2238" s="14">
        <v>0</v>
      </c>
      <c r="I2238" s="1">
        <v>0</v>
      </c>
      <c r="J2238" s="9">
        <v>0</v>
      </c>
    </row>
    <row r="2239" spans="1:10" s="23" customFormat="1" x14ac:dyDescent="0.45">
      <c r="A2239" s="47" t="s">
        <v>73</v>
      </c>
      <c r="B2239" s="64" t="s">
        <v>1595</v>
      </c>
      <c r="C2239" s="13">
        <v>0</v>
      </c>
      <c r="D2239" s="14">
        <v>0</v>
      </c>
      <c r="E2239" s="14">
        <v>0</v>
      </c>
      <c r="F2239" s="13">
        <v>0</v>
      </c>
      <c r="G2239" s="14">
        <v>0</v>
      </c>
      <c r="H2239" s="14">
        <v>0</v>
      </c>
      <c r="I2239" s="1">
        <v>0</v>
      </c>
      <c r="J2239" s="9">
        <v>0</v>
      </c>
    </row>
    <row r="2240" spans="1:10" s="23" customFormat="1" x14ac:dyDescent="0.45">
      <c r="A2240" s="47" t="s">
        <v>1364</v>
      </c>
      <c r="B2240" s="64" t="s">
        <v>1595</v>
      </c>
      <c r="C2240" s="13">
        <v>0</v>
      </c>
      <c r="D2240" s="14">
        <v>0</v>
      </c>
      <c r="E2240" s="14">
        <v>0</v>
      </c>
      <c r="F2240" s="13">
        <v>0</v>
      </c>
      <c r="G2240" s="14">
        <v>0</v>
      </c>
      <c r="H2240" s="14">
        <v>0</v>
      </c>
      <c r="I2240" s="1">
        <v>0</v>
      </c>
      <c r="J2240" s="9">
        <v>0</v>
      </c>
    </row>
    <row r="2241" spans="1:10" s="23" customFormat="1" x14ac:dyDescent="0.45">
      <c r="A2241" s="47" t="s">
        <v>1318</v>
      </c>
      <c r="B2241" s="64" t="s">
        <v>1595</v>
      </c>
      <c r="C2241" s="13">
        <v>0</v>
      </c>
      <c r="D2241" s="14">
        <v>0</v>
      </c>
      <c r="E2241" s="14">
        <v>0</v>
      </c>
      <c r="F2241" s="13">
        <v>0</v>
      </c>
      <c r="G2241" s="14">
        <v>0</v>
      </c>
      <c r="H2241" s="14">
        <v>0</v>
      </c>
      <c r="I2241" s="1">
        <v>0</v>
      </c>
      <c r="J2241" s="9">
        <v>0</v>
      </c>
    </row>
    <row r="2242" spans="1:10" s="23" customFormat="1" x14ac:dyDescent="0.45">
      <c r="A2242" s="47" t="s">
        <v>29</v>
      </c>
      <c r="B2242" s="64" t="s">
        <v>1595</v>
      </c>
      <c r="C2242" s="13">
        <v>0</v>
      </c>
      <c r="D2242" s="14">
        <v>0</v>
      </c>
      <c r="E2242" s="14">
        <v>0</v>
      </c>
      <c r="F2242" s="13">
        <v>0</v>
      </c>
      <c r="G2242" s="14">
        <v>0</v>
      </c>
      <c r="H2242" s="14">
        <v>0</v>
      </c>
      <c r="I2242" s="1">
        <v>0</v>
      </c>
      <c r="J2242" s="9">
        <v>0</v>
      </c>
    </row>
    <row r="2243" spans="1:10" s="23" customFormat="1" x14ac:dyDescent="0.45">
      <c r="A2243" s="47" t="s">
        <v>922</v>
      </c>
      <c r="B2243" s="64" t="s">
        <v>1595</v>
      </c>
      <c r="C2243" s="13">
        <v>0</v>
      </c>
      <c r="D2243" s="14">
        <v>0</v>
      </c>
      <c r="E2243" s="14">
        <v>0</v>
      </c>
      <c r="F2243" s="13">
        <v>0</v>
      </c>
      <c r="G2243" s="14">
        <v>0</v>
      </c>
      <c r="H2243" s="14">
        <v>0</v>
      </c>
      <c r="I2243" s="1">
        <v>0</v>
      </c>
      <c r="J2243" s="9">
        <v>0</v>
      </c>
    </row>
    <row r="2244" spans="1:10" s="23" customFormat="1" x14ac:dyDescent="0.45">
      <c r="A2244" s="47" t="s">
        <v>1995</v>
      </c>
      <c r="B2244" s="64" t="s">
        <v>1595</v>
      </c>
      <c r="C2244" s="13">
        <v>0</v>
      </c>
      <c r="D2244" s="14">
        <v>0</v>
      </c>
      <c r="E2244" s="14">
        <v>0</v>
      </c>
      <c r="F2244" s="13">
        <v>0</v>
      </c>
      <c r="G2244" s="14">
        <v>0</v>
      </c>
      <c r="H2244" s="14">
        <v>0</v>
      </c>
      <c r="I2244" s="1">
        <v>0</v>
      </c>
      <c r="J2244" s="9">
        <v>0</v>
      </c>
    </row>
    <row r="2245" spans="1:10" s="23" customFormat="1" x14ac:dyDescent="0.45">
      <c r="A2245" s="47" t="s">
        <v>1467</v>
      </c>
      <c r="B2245" s="64" t="s">
        <v>1595</v>
      </c>
      <c r="C2245" s="13">
        <v>0</v>
      </c>
      <c r="D2245" s="14">
        <v>0</v>
      </c>
      <c r="E2245" s="14">
        <v>0</v>
      </c>
      <c r="F2245" s="13">
        <v>0</v>
      </c>
      <c r="G2245" s="14">
        <v>0</v>
      </c>
      <c r="H2245" s="14">
        <v>0</v>
      </c>
      <c r="I2245" s="1">
        <v>0</v>
      </c>
      <c r="J2245" s="9">
        <v>0</v>
      </c>
    </row>
    <row r="2246" spans="1:10" s="23" customFormat="1" x14ac:dyDescent="0.45">
      <c r="A2246" s="47" t="s">
        <v>2160</v>
      </c>
      <c r="B2246" s="64" t="s">
        <v>1595</v>
      </c>
      <c r="C2246" s="13">
        <v>0</v>
      </c>
      <c r="D2246" s="14">
        <v>0</v>
      </c>
      <c r="E2246" s="14">
        <v>0</v>
      </c>
      <c r="F2246" s="13">
        <v>0</v>
      </c>
      <c r="G2246" s="14">
        <v>0</v>
      </c>
      <c r="H2246" s="14">
        <v>0</v>
      </c>
      <c r="I2246" s="1">
        <v>0</v>
      </c>
      <c r="J2246" s="9">
        <v>0</v>
      </c>
    </row>
    <row r="2247" spans="1:10" s="23" customFormat="1" x14ac:dyDescent="0.45">
      <c r="A2247" s="47" t="s">
        <v>111</v>
      </c>
      <c r="B2247" s="64" t="s">
        <v>1595</v>
      </c>
      <c r="C2247" s="13">
        <v>0</v>
      </c>
      <c r="D2247" s="14">
        <v>0</v>
      </c>
      <c r="E2247" s="14">
        <v>0</v>
      </c>
      <c r="F2247" s="13">
        <v>0</v>
      </c>
      <c r="G2247" s="14">
        <v>0</v>
      </c>
      <c r="H2247" s="14">
        <v>0</v>
      </c>
      <c r="I2247" s="1">
        <v>0</v>
      </c>
      <c r="J2247" s="9">
        <v>0</v>
      </c>
    </row>
    <row r="2248" spans="1:10" s="23" customFormat="1" x14ac:dyDescent="0.45">
      <c r="A2248" s="47" t="s">
        <v>1032</v>
      </c>
      <c r="B2248" s="64" t="s">
        <v>1595</v>
      </c>
      <c r="C2248" s="13">
        <v>151.19999999999999</v>
      </c>
      <c r="D2248" s="14">
        <v>0</v>
      </c>
      <c r="E2248" s="14">
        <v>0</v>
      </c>
      <c r="F2248" s="13">
        <v>0</v>
      </c>
      <c r="G2248" s="14">
        <v>0</v>
      </c>
      <c r="H2248" s="14">
        <v>0</v>
      </c>
      <c r="I2248" s="1">
        <v>-151.19999999999999</v>
      </c>
      <c r="J2248" s="9">
        <v>0</v>
      </c>
    </row>
    <row r="2249" spans="1:10" s="23" customFormat="1" x14ac:dyDescent="0.45">
      <c r="A2249" s="47" t="s">
        <v>1918</v>
      </c>
      <c r="B2249" s="64" t="s">
        <v>1595</v>
      </c>
      <c r="C2249" s="13">
        <v>360</v>
      </c>
      <c r="D2249" s="14">
        <v>0</v>
      </c>
      <c r="E2249" s="14">
        <v>0</v>
      </c>
      <c r="F2249" s="13">
        <v>0</v>
      </c>
      <c r="G2249" s="14">
        <v>0</v>
      </c>
      <c r="H2249" s="14">
        <v>0</v>
      </c>
      <c r="I2249" s="1">
        <v>-360</v>
      </c>
      <c r="J2249" s="9">
        <v>0</v>
      </c>
    </row>
    <row r="2250" spans="1:10" s="23" customFormat="1" x14ac:dyDescent="0.45">
      <c r="A2250" s="47" t="s">
        <v>959</v>
      </c>
      <c r="B2250" s="64" t="s">
        <v>1595</v>
      </c>
      <c r="C2250" s="13">
        <v>139.5</v>
      </c>
      <c r="D2250" s="14">
        <v>0</v>
      </c>
      <c r="E2250" s="14">
        <v>0</v>
      </c>
      <c r="F2250" s="13">
        <v>0</v>
      </c>
      <c r="G2250" s="14">
        <v>0</v>
      </c>
      <c r="H2250" s="14">
        <v>0</v>
      </c>
      <c r="I2250" s="1">
        <v>-139.5</v>
      </c>
      <c r="J2250" s="9">
        <v>0</v>
      </c>
    </row>
    <row r="2251" spans="1:10" s="23" customFormat="1" x14ac:dyDescent="0.45">
      <c r="A2251" s="47" t="s">
        <v>360</v>
      </c>
      <c r="B2251" s="64" t="s">
        <v>1842</v>
      </c>
      <c r="C2251" s="13">
        <v>46.1</v>
      </c>
      <c r="D2251" s="14">
        <v>0</v>
      </c>
      <c r="E2251" s="14">
        <v>0</v>
      </c>
      <c r="F2251" s="13">
        <v>0</v>
      </c>
      <c r="G2251" s="14">
        <v>0</v>
      </c>
      <c r="H2251" s="14">
        <v>0</v>
      </c>
      <c r="I2251" s="1">
        <v>-46.1</v>
      </c>
      <c r="J2251" s="9">
        <v>0</v>
      </c>
    </row>
    <row r="2252" spans="1:10" s="23" customFormat="1" x14ac:dyDescent="0.45">
      <c r="A2252" s="47" t="s">
        <v>1808</v>
      </c>
      <c r="B2252" s="64" t="s">
        <v>1595</v>
      </c>
      <c r="C2252" s="13">
        <v>92.2</v>
      </c>
      <c r="D2252" s="14">
        <v>0</v>
      </c>
      <c r="E2252" s="14">
        <v>0</v>
      </c>
      <c r="F2252" s="13">
        <v>0</v>
      </c>
      <c r="G2252" s="14">
        <v>0</v>
      </c>
      <c r="H2252" s="14">
        <v>0</v>
      </c>
      <c r="I2252" s="1">
        <v>-92.2</v>
      </c>
      <c r="J2252" s="9">
        <v>0</v>
      </c>
    </row>
    <row r="2253" spans="1:10" s="23" customFormat="1" x14ac:dyDescent="0.45">
      <c r="A2253" s="47" t="s">
        <v>1575</v>
      </c>
      <c r="B2253" s="64" t="s">
        <v>1842</v>
      </c>
      <c r="C2253" s="13">
        <v>46.1</v>
      </c>
      <c r="D2253" s="14">
        <v>0</v>
      </c>
      <c r="E2253" s="14">
        <v>0</v>
      </c>
      <c r="F2253" s="13">
        <v>0</v>
      </c>
      <c r="G2253" s="14">
        <v>0</v>
      </c>
      <c r="H2253" s="14">
        <v>0</v>
      </c>
      <c r="I2253" s="1">
        <v>-46.1</v>
      </c>
      <c r="J2253" s="9">
        <v>0</v>
      </c>
    </row>
    <row r="2254" spans="1:10" s="23" customFormat="1" x14ac:dyDescent="0.45">
      <c r="A2254" s="47" t="s">
        <v>1657</v>
      </c>
      <c r="B2254" s="64" t="s">
        <v>1595</v>
      </c>
      <c r="C2254" s="13">
        <v>92.2</v>
      </c>
      <c r="D2254" s="14">
        <v>0</v>
      </c>
      <c r="E2254" s="14">
        <v>0</v>
      </c>
      <c r="F2254" s="13">
        <v>0</v>
      </c>
      <c r="G2254" s="14">
        <v>0</v>
      </c>
      <c r="H2254" s="14">
        <v>0</v>
      </c>
      <c r="I2254" s="1">
        <v>-92.2</v>
      </c>
      <c r="J2254" s="9">
        <v>0</v>
      </c>
    </row>
    <row r="2255" spans="1:10" s="23" customFormat="1" x14ac:dyDescent="0.45">
      <c r="A2255" s="47" t="s">
        <v>1562</v>
      </c>
      <c r="B2255" s="64" t="s">
        <v>1842</v>
      </c>
      <c r="C2255" s="13">
        <v>46.1</v>
      </c>
      <c r="D2255" s="14">
        <v>0</v>
      </c>
      <c r="E2255" s="14">
        <v>0</v>
      </c>
      <c r="F2255" s="13">
        <v>0</v>
      </c>
      <c r="G2255" s="14">
        <v>0</v>
      </c>
      <c r="H2255" s="14">
        <v>0</v>
      </c>
      <c r="I2255" s="1">
        <v>-46.1</v>
      </c>
      <c r="J2255" s="9">
        <v>0</v>
      </c>
    </row>
    <row r="2256" spans="1:10" s="23" customFormat="1" x14ac:dyDescent="0.45">
      <c r="A2256" s="47" t="s">
        <v>1512</v>
      </c>
      <c r="B2256" s="64" t="s">
        <v>1595</v>
      </c>
      <c r="C2256" s="13">
        <v>92.2</v>
      </c>
      <c r="D2256" s="14">
        <v>0</v>
      </c>
      <c r="E2256" s="14">
        <v>0</v>
      </c>
      <c r="F2256" s="13">
        <v>0</v>
      </c>
      <c r="G2256" s="14">
        <v>0</v>
      </c>
      <c r="H2256" s="14">
        <v>0</v>
      </c>
      <c r="I2256" s="1">
        <v>-92.2</v>
      </c>
      <c r="J2256" s="9">
        <v>0</v>
      </c>
    </row>
    <row r="2257" spans="1:10" s="23" customFormat="1" x14ac:dyDescent="0.45">
      <c r="A2257" s="47" t="s">
        <v>109</v>
      </c>
      <c r="B2257" s="64" t="s">
        <v>1595</v>
      </c>
      <c r="C2257" s="13">
        <v>250</v>
      </c>
      <c r="D2257" s="14">
        <v>0</v>
      </c>
      <c r="E2257" s="14">
        <v>0</v>
      </c>
      <c r="F2257" s="13">
        <v>0</v>
      </c>
      <c r="G2257" s="14">
        <v>0</v>
      </c>
      <c r="H2257" s="14">
        <v>0</v>
      </c>
      <c r="I2257" s="1">
        <v>-250</v>
      </c>
      <c r="J2257" s="9">
        <v>0</v>
      </c>
    </row>
    <row r="2258" spans="1:10" s="23" customFormat="1" x14ac:dyDescent="0.45">
      <c r="A2258" s="47" t="s">
        <v>1249</v>
      </c>
      <c r="B2258" s="64" t="s">
        <v>1595</v>
      </c>
      <c r="C2258" s="13">
        <v>87.5</v>
      </c>
      <c r="D2258" s="14">
        <v>0</v>
      </c>
      <c r="E2258" s="14">
        <v>0</v>
      </c>
      <c r="F2258" s="13">
        <v>0</v>
      </c>
      <c r="G2258" s="14">
        <v>0</v>
      </c>
      <c r="H2258" s="14">
        <v>0</v>
      </c>
      <c r="I2258" s="1">
        <v>-87.5</v>
      </c>
      <c r="J2258" s="9">
        <v>0</v>
      </c>
    </row>
    <row r="2259" spans="1:10" s="23" customFormat="1" x14ac:dyDescent="0.45">
      <c r="A2259" s="47" t="s">
        <v>1150</v>
      </c>
      <c r="B2259" s="64" t="s">
        <v>1595</v>
      </c>
      <c r="C2259" s="13">
        <v>87.5</v>
      </c>
      <c r="D2259" s="14">
        <v>0</v>
      </c>
      <c r="E2259" s="14">
        <v>0</v>
      </c>
      <c r="F2259" s="13">
        <v>0</v>
      </c>
      <c r="G2259" s="14">
        <v>0</v>
      </c>
      <c r="H2259" s="14">
        <v>0</v>
      </c>
      <c r="I2259" s="1">
        <v>-87.5</v>
      </c>
      <c r="J2259" s="9">
        <v>0</v>
      </c>
    </row>
    <row r="2260" spans="1:10" s="23" customFormat="1" x14ac:dyDescent="0.45">
      <c r="A2260" s="47" t="s">
        <v>1117</v>
      </c>
      <c r="B2260" s="64" t="s">
        <v>1595</v>
      </c>
      <c r="C2260" s="13">
        <v>0</v>
      </c>
      <c r="D2260" s="14">
        <v>0</v>
      </c>
      <c r="E2260" s="14">
        <v>0</v>
      </c>
      <c r="F2260" s="13">
        <v>0</v>
      </c>
      <c r="G2260" s="14">
        <v>0</v>
      </c>
      <c r="H2260" s="14">
        <v>0</v>
      </c>
      <c r="I2260" s="1">
        <v>0</v>
      </c>
      <c r="J2260" s="9">
        <v>0</v>
      </c>
    </row>
    <row r="2261" spans="1:10" s="23" customFormat="1" x14ac:dyDescent="0.45">
      <c r="A2261" s="47" t="s">
        <v>303</v>
      </c>
      <c r="B2261" s="64" t="s">
        <v>1842</v>
      </c>
      <c r="C2261" s="13">
        <v>131</v>
      </c>
      <c r="D2261" s="14">
        <v>0</v>
      </c>
      <c r="E2261" s="14">
        <v>0</v>
      </c>
      <c r="F2261" s="13">
        <v>0</v>
      </c>
      <c r="G2261" s="14">
        <v>0</v>
      </c>
      <c r="H2261" s="14">
        <v>0</v>
      </c>
      <c r="I2261" s="1">
        <v>-131</v>
      </c>
      <c r="J2261" s="9">
        <v>0</v>
      </c>
    </row>
    <row r="2262" spans="1:10" s="23" customFormat="1" x14ac:dyDescent="0.45">
      <c r="A2262" s="47" t="s">
        <v>550</v>
      </c>
      <c r="B2262" s="64" t="s">
        <v>1595</v>
      </c>
      <c r="C2262" s="13">
        <v>95</v>
      </c>
      <c r="D2262" s="14">
        <v>0</v>
      </c>
      <c r="E2262" s="14">
        <v>0</v>
      </c>
      <c r="F2262" s="13">
        <v>0</v>
      </c>
      <c r="G2262" s="14">
        <v>0</v>
      </c>
      <c r="H2262" s="14">
        <v>0</v>
      </c>
      <c r="I2262" s="1">
        <v>-95</v>
      </c>
      <c r="J2262" s="9">
        <v>0</v>
      </c>
    </row>
    <row r="2263" spans="1:10" s="23" customFormat="1" x14ac:dyDescent="0.45">
      <c r="A2263" s="47" t="s">
        <v>2051</v>
      </c>
      <c r="B2263" s="64" t="s">
        <v>1595</v>
      </c>
      <c r="C2263" s="13">
        <v>121.5</v>
      </c>
      <c r="D2263" s="14">
        <v>0</v>
      </c>
      <c r="E2263" s="14">
        <v>0</v>
      </c>
      <c r="F2263" s="13">
        <v>0</v>
      </c>
      <c r="G2263" s="14">
        <v>0</v>
      </c>
      <c r="H2263" s="14">
        <v>0</v>
      </c>
      <c r="I2263" s="1">
        <v>-121.5</v>
      </c>
      <c r="J2263" s="9">
        <v>0</v>
      </c>
    </row>
    <row r="2264" spans="1:10" s="23" customFormat="1" x14ac:dyDescent="0.45">
      <c r="A2264" s="47" t="s">
        <v>610</v>
      </c>
      <c r="B2264" s="64" t="s">
        <v>1595</v>
      </c>
      <c r="C2264" s="13">
        <v>165.75</v>
      </c>
      <c r="D2264" s="14">
        <v>0</v>
      </c>
      <c r="E2264" s="14">
        <v>0</v>
      </c>
      <c r="F2264" s="13">
        <v>0</v>
      </c>
      <c r="G2264" s="14">
        <v>0</v>
      </c>
      <c r="H2264" s="14">
        <v>0</v>
      </c>
      <c r="I2264" s="1">
        <v>-165.75</v>
      </c>
      <c r="J2264" s="9">
        <v>0</v>
      </c>
    </row>
    <row r="2265" spans="1:10" s="23" customFormat="1" x14ac:dyDescent="0.45">
      <c r="A2265" s="47" t="s">
        <v>1319</v>
      </c>
      <c r="B2265" s="64" t="s">
        <v>1595</v>
      </c>
      <c r="C2265" s="13">
        <v>240.5</v>
      </c>
      <c r="D2265" s="14">
        <v>0</v>
      </c>
      <c r="E2265" s="14">
        <v>0</v>
      </c>
      <c r="F2265" s="13">
        <v>0</v>
      </c>
      <c r="G2265" s="14">
        <v>0</v>
      </c>
      <c r="H2265" s="14">
        <v>0</v>
      </c>
      <c r="I2265" s="1">
        <v>-240.5</v>
      </c>
      <c r="J2265" s="9">
        <v>0</v>
      </c>
    </row>
    <row r="2266" spans="1:10" s="23" customFormat="1" x14ac:dyDescent="0.45">
      <c r="A2266" s="47" t="s">
        <v>2263</v>
      </c>
      <c r="B2266" s="64" t="s">
        <v>1595</v>
      </c>
      <c r="C2266" s="13">
        <v>800</v>
      </c>
      <c r="D2266" s="14">
        <v>0</v>
      </c>
      <c r="E2266" s="14">
        <v>0</v>
      </c>
      <c r="F2266" s="13">
        <v>0</v>
      </c>
      <c r="G2266" s="14">
        <v>0</v>
      </c>
      <c r="H2266" s="14">
        <v>0</v>
      </c>
      <c r="I2266" s="1">
        <v>-800</v>
      </c>
      <c r="J2266" s="9">
        <v>0</v>
      </c>
    </row>
    <row r="2267" spans="1:10" s="23" customFormat="1" x14ac:dyDescent="0.45">
      <c r="A2267" s="47" t="s">
        <v>2165</v>
      </c>
      <c r="B2267" s="64" t="s">
        <v>1595</v>
      </c>
      <c r="C2267" s="13">
        <v>900</v>
      </c>
      <c r="D2267" s="14">
        <v>0</v>
      </c>
      <c r="E2267" s="14">
        <v>0</v>
      </c>
      <c r="F2267" s="13">
        <v>0</v>
      </c>
      <c r="G2267" s="14">
        <v>0</v>
      </c>
      <c r="H2267" s="14">
        <v>0</v>
      </c>
      <c r="I2267" s="1">
        <v>-900</v>
      </c>
      <c r="J2267" s="9">
        <v>0</v>
      </c>
    </row>
    <row r="2268" spans="1:10" s="23" customFormat="1" x14ac:dyDescent="0.45">
      <c r="A2268" s="47" t="s">
        <v>1384</v>
      </c>
      <c r="B2268" s="64" t="s">
        <v>1595</v>
      </c>
      <c r="C2268" s="13">
        <v>1000</v>
      </c>
      <c r="D2268" s="14">
        <v>0</v>
      </c>
      <c r="E2268" s="14">
        <v>0</v>
      </c>
      <c r="F2268" s="13">
        <v>0</v>
      </c>
      <c r="G2268" s="14">
        <v>0</v>
      </c>
      <c r="H2268" s="14">
        <v>0</v>
      </c>
      <c r="I2268" s="1">
        <v>-1000</v>
      </c>
      <c r="J2268" s="9">
        <v>0</v>
      </c>
    </row>
    <row r="2269" spans="1:10" s="23" customFormat="1" x14ac:dyDescent="0.45">
      <c r="A2269" s="47" t="s">
        <v>772</v>
      </c>
      <c r="B2269" s="64" t="s">
        <v>1595</v>
      </c>
      <c r="C2269" s="13">
        <v>1350</v>
      </c>
      <c r="D2269" s="14">
        <v>0</v>
      </c>
      <c r="E2269" s="14">
        <v>0</v>
      </c>
      <c r="F2269" s="13">
        <v>0</v>
      </c>
      <c r="G2269" s="14">
        <v>0</v>
      </c>
      <c r="H2269" s="14">
        <v>0</v>
      </c>
      <c r="I2269" s="1">
        <v>-1350</v>
      </c>
      <c r="J2269" s="9">
        <v>0</v>
      </c>
    </row>
    <row r="2270" spans="1:10" s="23" customFormat="1" x14ac:dyDescent="0.45">
      <c r="A2270" s="47" t="s">
        <v>1603</v>
      </c>
      <c r="B2270" s="64" t="s">
        <v>1595</v>
      </c>
      <c r="C2270" s="13">
        <v>1950</v>
      </c>
      <c r="D2270" s="14">
        <v>0</v>
      </c>
      <c r="E2270" s="14">
        <v>0</v>
      </c>
      <c r="F2270" s="13">
        <v>0</v>
      </c>
      <c r="G2270" s="14">
        <v>0</v>
      </c>
      <c r="H2270" s="14">
        <v>0</v>
      </c>
      <c r="I2270" s="1">
        <v>-1950</v>
      </c>
      <c r="J2270" s="9">
        <v>0</v>
      </c>
    </row>
    <row r="2271" spans="1:10" s="23" customFormat="1" x14ac:dyDescent="0.45">
      <c r="A2271" s="47" t="s">
        <v>367</v>
      </c>
      <c r="B2271" s="64" t="s">
        <v>1595</v>
      </c>
      <c r="C2271" s="13">
        <v>2950</v>
      </c>
      <c r="D2271" s="14">
        <v>0</v>
      </c>
      <c r="E2271" s="14">
        <v>0</v>
      </c>
      <c r="F2271" s="13">
        <v>0</v>
      </c>
      <c r="G2271" s="14">
        <v>0</v>
      </c>
      <c r="H2271" s="14">
        <v>0</v>
      </c>
      <c r="I2271" s="1">
        <v>-2950</v>
      </c>
      <c r="J2271" s="9">
        <v>0</v>
      </c>
    </row>
    <row r="2272" spans="1:10" s="23" customFormat="1" x14ac:dyDescent="0.45">
      <c r="A2272" s="69" t="s">
        <v>814</v>
      </c>
      <c r="B2272" s="65"/>
      <c r="C2272" s="49">
        <f>SUM($C$2231:$C$2271)</f>
        <v>391787.75</v>
      </c>
      <c r="D2272" s="50">
        <f>SUM($D$2231:$D$2271)</f>
        <v>2</v>
      </c>
      <c r="E2272" s="50">
        <f>SUM($E$2231:$E$2271)</f>
        <v>380000</v>
      </c>
      <c r="F2272" s="49">
        <f>SUM($F$2231:$F$2271)</f>
        <v>380000</v>
      </c>
      <c r="G2272" s="50">
        <f>SUM($G$2231:$G$2271)</f>
        <v>2</v>
      </c>
      <c r="H2272" s="50">
        <f>SUM($H$2231:$H$2271)</f>
        <v>380000</v>
      </c>
      <c r="I2272" s="51">
        <f>SUM($I$2231:$I$2271)</f>
        <v>-11787.75</v>
      </c>
      <c r="J2272" s="52">
        <f>SUM($J$2231:$J$2271)</f>
        <v>0</v>
      </c>
    </row>
    <row r="2273" spans="1:10" s="23" customFormat="1" x14ac:dyDescent="0.45">
      <c r="A2273" s="16"/>
      <c r="B2273" s="67"/>
      <c r="C2273" s="13"/>
      <c r="D2273" s="7"/>
      <c r="E2273" s="7"/>
      <c r="F2273" s="13"/>
      <c r="G2273" s="7"/>
      <c r="H2273" s="7"/>
      <c r="I2273" s="1"/>
      <c r="J2273" s="9"/>
    </row>
    <row r="2274" spans="1:10" s="23" customFormat="1" x14ac:dyDescent="0.45">
      <c r="A2274" s="45" t="s">
        <v>1676</v>
      </c>
      <c r="B2274" s="63"/>
      <c r="C2274" s="4"/>
      <c r="D2274" s="2"/>
      <c r="E2274" s="2"/>
      <c r="F2274" s="4"/>
      <c r="G2274" s="2"/>
      <c r="H2274" s="2"/>
      <c r="I2274" s="6"/>
      <c r="J2274" s="3"/>
    </row>
    <row r="2275" spans="1:10" s="23" customFormat="1" x14ac:dyDescent="0.45">
      <c r="A2275" s="47" t="s">
        <v>2136</v>
      </c>
      <c r="B2275" s="64" t="s">
        <v>1842</v>
      </c>
      <c r="C2275" s="13">
        <v>60000</v>
      </c>
      <c r="D2275" s="14">
        <v>1</v>
      </c>
      <c r="E2275" s="14">
        <v>60000</v>
      </c>
      <c r="F2275" s="13">
        <v>0</v>
      </c>
      <c r="G2275" s="14">
        <v>0</v>
      </c>
      <c r="H2275" s="14">
        <v>0</v>
      </c>
      <c r="I2275" s="1">
        <v>-60000</v>
      </c>
      <c r="J2275" s="9">
        <v>-60000</v>
      </c>
    </row>
    <row r="2276" spans="1:10" s="23" customFormat="1" x14ac:dyDescent="0.45">
      <c r="A2276" s="47" t="s">
        <v>1350</v>
      </c>
      <c r="B2276" s="64" t="s">
        <v>1842</v>
      </c>
      <c r="C2276" s="13">
        <v>13.6</v>
      </c>
      <c r="D2276" s="14">
        <v>0</v>
      </c>
      <c r="E2276" s="14">
        <v>0</v>
      </c>
      <c r="F2276" s="13">
        <v>0</v>
      </c>
      <c r="G2276" s="14">
        <v>0</v>
      </c>
      <c r="H2276" s="14">
        <v>0</v>
      </c>
      <c r="I2276" s="1">
        <v>-13.6</v>
      </c>
      <c r="J2276" s="9">
        <v>0</v>
      </c>
    </row>
    <row r="2277" spans="1:10" s="23" customFormat="1" x14ac:dyDescent="0.45">
      <c r="A2277" s="69" t="s">
        <v>1830</v>
      </c>
      <c r="B2277" s="65"/>
      <c r="C2277" s="49">
        <f>SUM($C$2275:$C$2276)</f>
        <v>60013.599999999999</v>
      </c>
      <c r="D2277" s="50">
        <f>SUM($D$2275:$D$2276)</f>
        <v>1</v>
      </c>
      <c r="E2277" s="50">
        <f>SUM($E$2275:$E$2276)</f>
        <v>60000</v>
      </c>
      <c r="F2277" s="49">
        <f>SUM($F$2275:$F$2276)</f>
        <v>0</v>
      </c>
      <c r="G2277" s="50">
        <f>SUM($G$2275:$G$2276)</f>
        <v>0</v>
      </c>
      <c r="H2277" s="50">
        <f>SUM($H$2275:$H$2276)</f>
        <v>0</v>
      </c>
      <c r="I2277" s="51">
        <f>SUM($I$2275:$I$2276)</f>
        <v>-60013.599999999999</v>
      </c>
      <c r="J2277" s="52">
        <f>SUM($J$2275:$J$2276)</f>
        <v>-60000</v>
      </c>
    </row>
    <row r="2278" spans="1:10" s="23" customFormat="1" x14ac:dyDescent="0.45">
      <c r="A2278" s="16"/>
      <c r="B2278" s="67"/>
      <c r="C2278" s="13"/>
      <c r="D2278" s="7"/>
      <c r="E2278" s="7"/>
      <c r="F2278" s="13"/>
      <c r="G2278" s="7"/>
      <c r="H2278" s="7"/>
      <c r="I2278" s="1"/>
      <c r="J2278" s="9"/>
    </row>
    <row r="2279" spans="1:10" s="23" customFormat="1" x14ac:dyDescent="0.45">
      <c r="A2279" s="45" t="s">
        <v>476</v>
      </c>
      <c r="B2279" s="63"/>
      <c r="C2279" s="4"/>
      <c r="D2279" s="2"/>
      <c r="E2279" s="2"/>
      <c r="F2279" s="4"/>
      <c r="G2279" s="2"/>
      <c r="H2279" s="2"/>
      <c r="I2279" s="6"/>
      <c r="J2279" s="3"/>
    </row>
    <row r="2280" spans="1:10" s="23" customFormat="1" x14ac:dyDescent="0.45">
      <c r="A2280" s="47" t="s">
        <v>1679</v>
      </c>
      <c r="B2280" s="64" t="s">
        <v>1595</v>
      </c>
      <c r="C2280" s="13">
        <v>160000</v>
      </c>
      <c r="D2280" s="14">
        <v>1</v>
      </c>
      <c r="E2280" s="14">
        <v>145454.54999999999</v>
      </c>
      <c r="F2280" s="13">
        <v>200000</v>
      </c>
      <c r="G2280" s="14">
        <v>1</v>
      </c>
      <c r="H2280" s="14">
        <v>181818.18</v>
      </c>
      <c r="I2280" s="1">
        <v>40000</v>
      </c>
      <c r="J2280" s="9">
        <v>36363.629999999997</v>
      </c>
    </row>
    <row r="2281" spans="1:10" s="23" customFormat="1" x14ac:dyDescent="0.45">
      <c r="A2281" s="47" t="s">
        <v>726</v>
      </c>
      <c r="B2281" s="64" t="s">
        <v>1595</v>
      </c>
      <c r="C2281" s="13">
        <v>273.45</v>
      </c>
      <c r="D2281" s="14">
        <v>0</v>
      </c>
      <c r="E2281" s="14">
        <v>0</v>
      </c>
      <c r="F2281" s="13">
        <v>0</v>
      </c>
      <c r="G2281" s="14">
        <v>0</v>
      </c>
      <c r="H2281" s="14">
        <v>0</v>
      </c>
      <c r="I2281" s="1">
        <v>-273.45</v>
      </c>
      <c r="J2281" s="9">
        <v>0</v>
      </c>
    </row>
    <row r="2282" spans="1:10" s="23" customFormat="1" x14ac:dyDescent="0.45">
      <c r="A2282" s="47" t="s">
        <v>2189</v>
      </c>
      <c r="B2282" s="64" t="s">
        <v>1595</v>
      </c>
      <c r="C2282" s="13">
        <v>2000</v>
      </c>
      <c r="D2282" s="14">
        <v>0</v>
      </c>
      <c r="E2282" s="14">
        <v>0</v>
      </c>
      <c r="F2282" s="13">
        <v>0</v>
      </c>
      <c r="G2282" s="14">
        <v>0</v>
      </c>
      <c r="H2282" s="14">
        <v>0</v>
      </c>
      <c r="I2282" s="1">
        <v>-2000</v>
      </c>
      <c r="J2282" s="9">
        <v>0</v>
      </c>
    </row>
    <row r="2283" spans="1:10" s="23" customFormat="1" x14ac:dyDescent="0.45">
      <c r="A2283" s="47" t="s">
        <v>2</v>
      </c>
      <c r="B2283" s="64" t="s">
        <v>1595</v>
      </c>
      <c r="C2283" s="13">
        <v>25000</v>
      </c>
      <c r="D2283" s="14">
        <v>0</v>
      </c>
      <c r="E2283" s="14">
        <v>0</v>
      </c>
      <c r="F2283" s="13">
        <v>0</v>
      </c>
      <c r="G2283" s="14">
        <v>0</v>
      </c>
      <c r="H2283" s="14">
        <v>0</v>
      </c>
      <c r="I2283" s="1">
        <v>-25000</v>
      </c>
      <c r="J2283" s="9">
        <v>0</v>
      </c>
    </row>
    <row r="2284" spans="1:10" s="23" customFormat="1" x14ac:dyDescent="0.45">
      <c r="A2284" s="47" t="s">
        <v>1511</v>
      </c>
      <c r="B2284" s="64" t="s">
        <v>1595</v>
      </c>
      <c r="C2284" s="13">
        <v>4</v>
      </c>
      <c r="D2284" s="14">
        <v>0</v>
      </c>
      <c r="E2284" s="14">
        <v>0</v>
      </c>
      <c r="F2284" s="13">
        <v>0</v>
      </c>
      <c r="G2284" s="14">
        <v>0</v>
      </c>
      <c r="H2284" s="14">
        <v>0</v>
      </c>
      <c r="I2284" s="1">
        <v>-4</v>
      </c>
      <c r="J2284" s="9">
        <v>0</v>
      </c>
    </row>
    <row r="2285" spans="1:10" s="23" customFormat="1" x14ac:dyDescent="0.45">
      <c r="A2285" s="47" t="s">
        <v>1611</v>
      </c>
      <c r="B2285" s="64" t="s">
        <v>1595</v>
      </c>
      <c r="C2285" s="13">
        <v>273.45</v>
      </c>
      <c r="D2285" s="14">
        <v>0</v>
      </c>
      <c r="E2285" s="14">
        <v>0</v>
      </c>
      <c r="F2285" s="13">
        <v>0</v>
      </c>
      <c r="G2285" s="14">
        <v>0</v>
      </c>
      <c r="H2285" s="14">
        <v>0</v>
      </c>
      <c r="I2285" s="1">
        <v>-273.45</v>
      </c>
      <c r="J2285" s="9">
        <v>0</v>
      </c>
    </row>
    <row r="2286" spans="1:10" s="23" customFormat="1" x14ac:dyDescent="0.45">
      <c r="A2286" s="47" t="s">
        <v>1729</v>
      </c>
      <c r="B2286" s="64" t="s">
        <v>1595</v>
      </c>
      <c r="C2286" s="13">
        <v>2000</v>
      </c>
      <c r="D2286" s="14">
        <v>0</v>
      </c>
      <c r="E2286" s="14">
        <v>0</v>
      </c>
      <c r="F2286" s="13">
        <v>0</v>
      </c>
      <c r="G2286" s="14">
        <v>0</v>
      </c>
      <c r="H2286" s="14">
        <v>0</v>
      </c>
      <c r="I2286" s="1">
        <v>-2000</v>
      </c>
      <c r="J2286" s="9">
        <v>0</v>
      </c>
    </row>
    <row r="2287" spans="1:10" s="23" customFormat="1" x14ac:dyDescent="0.45">
      <c r="A2287" s="47" t="s">
        <v>452</v>
      </c>
      <c r="B2287" s="64" t="s">
        <v>1595</v>
      </c>
      <c r="C2287" s="13">
        <v>25000</v>
      </c>
      <c r="D2287" s="14">
        <v>0</v>
      </c>
      <c r="E2287" s="14">
        <v>0</v>
      </c>
      <c r="F2287" s="13">
        <v>0</v>
      </c>
      <c r="G2287" s="14">
        <v>0</v>
      </c>
      <c r="H2287" s="14">
        <v>0</v>
      </c>
      <c r="I2287" s="1">
        <v>-25000</v>
      </c>
      <c r="J2287" s="9">
        <v>0</v>
      </c>
    </row>
    <row r="2288" spans="1:10" s="23" customFormat="1" x14ac:dyDescent="0.45">
      <c r="A2288" s="47" t="s">
        <v>1090</v>
      </c>
      <c r="B2288" s="64" t="s">
        <v>1595</v>
      </c>
      <c r="C2288" s="13">
        <v>273.45</v>
      </c>
      <c r="D2288" s="14">
        <v>0</v>
      </c>
      <c r="E2288" s="14">
        <v>0</v>
      </c>
      <c r="F2288" s="13">
        <v>0</v>
      </c>
      <c r="G2288" s="14">
        <v>0</v>
      </c>
      <c r="H2288" s="14">
        <v>0</v>
      </c>
      <c r="I2288" s="1">
        <v>-273.45</v>
      </c>
      <c r="J2288" s="9">
        <v>0</v>
      </c>
    </row>
    <row r="2289" spans="1:10" s="23" customFormat="1" x14ac:dyDescent="0.45">
      <c r="A2289" s="47" t="s">
        <v>1662</v>
      </c>
      <c r="B2289" s="64" t="s">
        <v>1595</v>
      </c>
      <c r="C2289" s="13">
        <v>273.45</v>
      </c>
      <c r="D2289" s="14">
        <v>0</v>
      </c>
      <c r="E2289" s="14">
        <v>0</v>
      </c>
      <c r="F2289" s="13">
        <v>0</v>
      </c>
      <c r="G2289" s="14">
        <v>0</v>
      </c>
      <c r="H2289" s="14">
        <v>0</v>
      </c>
      <c r="I2289" s="1">
        <v>-273.45</v>
      </c>
      <c r="J2289" s="9">
        <v>0</v>
      </c>
    </row>
    <row r="2290" spans="1:10" s="23" customFormat="1" x14ac:dyDescent="0.45">
      <c r="A2290" s="47" t="s">
        <v>657</v>
      </c>
      <c r="B2290" s="64" t="s">
        <v>1595</v>
      </c>
      <c r="C2290" s="13">
        <v>2000</v>
      </c>
      <c r="D2290" s="14">
        <v>0</v>
      </c>
      <c r="E2290" s="14">
        <v>0</v>
      </c>
      <c r="F2290" s="13">
        <v>0</v>
      </c>
      <c r="G2290" s="14">
        <v>0</v>
      </c>
      <c r="H2290" s="14">
        <v>0</v>
      </c>
      <c r="I2290" s="1">
        <v>-2000</v>
      </c>
      <c r="J2290" s="9">
        <v>0</v>
      </c>
    </row>
    <row r="2291" spans="1:10" s="23" customFormat="1" x14ac:dyDescent="0.45">
      <c r="A2291" s="47" t="s">
        <v>294</v>
      </c>
      <c r="B2291" s="64" t="s">
        <v>1595</v>
      </c>
      <c r="C2291" s="13">
        <v>25000</v>
      </c>
      <c r="D2291" s="14">
        <v>0</v>
      </c>
      <c r="E2291" s="14">
        <v>0</v>
      </c>
      <c r="F2291" s="13">
        <v>0</v>
      </c>
      <c r="G2291" s="14">
        <v>0</v>
      </c>
      <c r="H2291" s="14">
        <v>0</v>
      </c>
      <c r="I2291" s="1">
        <v>-25000</v>
      </c>
      <c r="J2291" s="9">
        <v>0</v>
      </c>
    </row>
    <row r="2292" spans="1:10" s="23" customFormat="1" x14ac:dyDescent="0.45">
      <c r="A2292" s="47" t="s">
        <v>1510</v>
      </c>
      <c r="B2292" s="64" t="s">
        <v>1595</v>
      </c>
      <c r="C2292" s="13">
        <v>273.45</v>
      </c>
      <c r="D2292" s="14">
        <v>0</v>
      </c>
      <c r="E2292" s="14">
        <v>0</v>
      </c>
      <c r="F2292" s="13">
        <v>0</v>
      </c>
      <c r="G2292" s="14">
        <v>0</v>
      </c>
      <c r="H2292" s="14">
        <v>0</v>
      </c>
      <c r="I2292" s="1">
        <v>-273.45</v>
      </c>
      <c r="J2292" s="9">
        <v>0</v>
      </c>
    </row>
    <row r="2293" spans="1:10" s="23" customFormat="1" x14ac:dyDescent="0.45">
      <c r="A2293" s="47" t="s">
        <v>1844</v>
      </c>
      <c r="B2293" s="64" t="s">
        <v>1595</v>
      </c>
      <c r="C2293" s="13">
        <v>2000</v>
      </c>
      <c r="D2293" s="14">
        <v>0</v>
      </c>
      <c r="E2293" s="14">
        <v>0</v>
      </c>
      <c r="F2293" s="13">
        <v>0</v>
      </c>
      <c r="G2293" s="14">
        <v>0</v>
      </c>
      <c r="H2293" s="14">
        <v>0</v>
      </c>
      <c r="I2293" s="1">
        <v>-2000</v>
      </c>
      <c r="J2293" s="9">
        <v>0</v>
      </c>
    </row>
    <row r="2294" spans="1:10" s="23" customFormat="1" x14ac:dyDescent="0.45">
      <c r="A2294" s="47" t="s">
        <v>715</v>
      </c>
      <c r="B2294" s="64" t="s">
        <v>1595</v>
      </c>
      <c r="C2294" s="13">
        <v>25000</v>
      </c>
      <c r="D2294" s="14">
        <v>0</v>
      </c>
      <c r="E2294" s="14">
        <v>0</v>
      </c>
      <c r="F2294" s="13">
        <v>0</v>
      </c>
      <c r="G2294" s="14">
        <v>0</v>
      </c>
      <c r="H2294" s="14">
        <v>0</v>
      </c>
      <c r="I2294" s="1">
        <v>-25000</v>
      </c>
      <c r="J2294" s="9">
        <v>0</v>
      </c>
    </row>
    <row r="2295" spans="1:10" s="23" customFormat="1" x14ac:dyDescent="0.45">
      <c r="A2295" s="47" t="s">
        <v>1633</v>
      </c>
      <c r="B2295" s="64" t="s">
        <v>1595</v>
      </c>
      <c r="C2295" s="13">
        <v>4</v>
      </c>
      <c r="D2295" s="14">
        <v>0</v>
      </c>
      <c r="E2295" s="14">
        <v>0</v>
      </c>
      <c r="F2295" s="13">
        <v>0</v>
      </c>
      <c r="G2295" s="14">
        <v>0</v>
      </c>
      <c r="H2295" s="14">
        <v>0</v>
      </c>
      <c r="I2295" s="1">
        <v>-4</v>
      </c>
      <c r="J2295" s="9">
        <v>0</v>
      </c>
    </row>
    <row r="2296" spans="1:10" s="23" customFormat="1" x14ac:dyDescent="0.45">
      <c r="A2296" s="47" t="s">
        <v>1992</v>
      </c>
      <c r="B2296" s="64" t="s">
        <v>1595</v>
      </c>
      <c r="C2296" s="13">
        <v>2000</v>
      </c>
      <c r="D2296" s="14">
        <v>0</v>
      </c>
      <c r="E2296" s="14">
        <v>0</v>
      </c>
      <c r="F2296" s="13">
        <v>0</v>
      </c>
      <c r="G2296" s="14">
        <v>0</v>
      </c>
      <c r="H2296" s="14">
        <v>0</v>
      </c>
      <c r="I2296" s="1">
        <v>-2000</v>
      </c>
      <c r="J2296" s="9">
        <v>0</v>
      </c>
    </row>
    <row r="2297" spans="1:10" s="23" customFormat="1" x14ac:dyDescent="0.45">
      <c r="A2297" s="47" t="s">
        <v>1233</v>
      </c>
      <c r="B2297" s="64" t="s">
        <v>1595</v>
      </c>
      <c r="C2297" s="13">
        <v>25000</v>
      </c>
      <c r="D2297" s="14">
        <v>0</v>
      </c>
      <c r="E2297" s="14">
        <v>0</v>
      </c>
      <c r="F2297" s="13">
        <v>0</v>
      </c>
      <c r="G2297" s="14">
        <v>0</v>
      </c>
      <c r="H2297" s="14">
        <v>0</v>
      </c>
      <c r="I2297" s="1">
        <v>-25000</v>
      </c>
      <c r="J2297" s="9">
        <v>0</v>
      </c>
    </row>
    <row r="2298" spans="1:10" s="23" customFormat="1" x14ac:dyDescent="0.45">
      <c r="A2298" s="47" t="s">
        <v>752</v>
      </c>
      <c r="B2298" s="64" t="s">
        <v>1595</v>
      </c>
      <c r="C2298" s="13">
        <v>273.45</v>
      </c>
      <c r="D2298" s="14">
        <v>0</v>
      </c>
      <c r="E2298" s="14">
        <v>0</v>
      </c>
      <c r="F2298" s="13">
        <v>0</v>
      </c>
      <c r="G2298" s="14">
        <v>0</v>
      </c>
      <c r="H2298" s="14">
        <v>0</v>
      </c>
      <c r="I2298" s="1">
        <v>-273.45</v>
      </c>
      <c r="J2298" s="9">
        <v>0</v>
      </c>
    </row>
    <row r="2299" spans="1:10" s="23" customFormat="1" x14ac:dyDescent="0.45">
      <c r="A2299" s="47" t="s">
        <v>856</v>
      </c>
      <c r="B2299" s="64" t="s">
        <v>1595</v>
      </c>
      <c r="C2299" s="13">
        <v>2000</v>
      </c>
      <c r="D2299" s="14">
        <v>0</v>
      </c>
      <c r="E2299" s="14">
        <v>0</v>
      </c>
      <c r="F2299" s="13">
        <v>0</v>
      </c>
      <c r="G2299" s="14">
        <v>0</v>
      </c>
      <c r="H2299" s="14">
        <v>0</v>
      </c>
      <c r="I2299" s="1">
        <v>-2000</v>
      </c>
      <c r="J2299" s="9">
        <v>0</v>
      </c>
    </row>
    <row r="2300" spans="1:10" s="23" customFormat="1" x14ac:dyDescent="0.45">
      <c r="A2300" s="47" t="s">
        <v>1882</v>
      </c>
      <c r="B2300" s="64" t="s">
        <v>1595</v>
      </c>
      <c r="C2300" s="13">
        <v>25000</v>
      </c>
      <c r="D2300" s="14">
        <v>0</v>
      </c>
      <c r="E2300" s="14">
        <v>0</v>
      </c>
      <c r="F2300" s="13">
        <v>0</v>
      </c>
      <c r="G2300" s="14">
        <v>0</v>
      </c>
      <c r="H2300" s="14">
        <v>0</v>
      </c>
      <c r="I2300" s="1">
        <v>-25000</v>
      </c>
      <c r="J2300" s="9">
        <v>0</v>
      </c>
    </row>
    <row r="2301" spans="1:10" s="23" customFormat="1" x14ac:dyDescent="0.45">
      <c r="A2301" s="47" t="s">
        <v>944</v>
      </c>
      <c r="B2301" s="64" t="s">
        <v>1595</v>
      </c>
      <c r="C2301" s="13">
        <v>273.45</v>
      </c>
      <c r="D2301" s="14">
        <v>0</v>
      </c>
      <c r="E2301" s="14">
        <v>0</v>
      </c>
      <c r="F2301" s="13">
        <v>0</v>
      </c>
      <c r="G2301" s="14">
        <v>0</v>
      </c>
      <c r="H2301" s="14">
        <v>0</v>
      </c>
      <c r="I2301" s="1">
        <v>-273.45</v>
      </c>
      <c r="J2301" s="9">
        <v>0</v>
      </c>
    </row>
    <row r="2302" spans="1:10" s="23" customFormat="1" x14ac:dyDescent="0.45">
      <c r="A2302" s="46" t="s">
        <v>573</v>
      </c>
      <c r="B2302" s="64" t="s">
        <v>1595</v>
      </c>
      <c r="C2302" s="13">
        <v>273.45</v>
      </c>
      <c r="D2302" s="14">
        <v>0</v>
      </c>
      <c r="E2302" s="14">
        <v>0</v>
      </c>
      <c r="F2302" s="13">
        <v>0</v>
      </c>
      <c r="G2302" s="14">
        <v>0</v>
      </c>
      <c r="H2302" s="14">
        <v>0</v>
      </c>
      <c r="I2302" s="1">
        <v>-273.45</v>
      </c>
      <c r="J2302" s="9">
        <v>0</v>
      </c>
    </row>
    <row r="2303" spans="1:10" s="23" customFormat="1" x14ac:dyDescent="0.45">
      <c r="A2303" s="69" t="s">
        <v>1789</v>
      </c>
      <c r="B2303" s="65"/>
      <c r="C2303" s="49">
        <f>SUM($C$2280:$C$2302)</f>
        <v>324195.60000000009</v>
      </c>
      <c r="D2303" s="50">
        <f>SUM($D$2280:$D$2302)</f>
        <v>1</v>
      </c>
      <c r="E2303" s="50">
        <f>SUM($E$2280:$E$2302)</f>
        <v>145454.54999999999</v>
      </c>
      <c r="F2303" s="49">
        <f>SUM($F$2280:$F$2302)</f>
        <v>200000</v>
      </c>
      <c r="G2303" s="50">
        <f>SUM($G$2280:$G$2302)</f>
        <v>1</v>
      </c>
      <c r="H2303" s="50">
        <f>SUM($H$2280:$H$2302)</f>
        <v>181818.18</v>
      </c>
      <c r="I2303" s="51">
        <f>SUM($I$2280:$I$2302)</f>
        <v>-124195.59999999999</v>
      </c>
      <c r="J2303" s="52">
        <f>SUM($J$2280:$J$2302)</f>
        <v>36363.629999999997</v>
      </c>
    </row>
    <row r="2304" spans="1:10" s="23" customFormat="1" x14ac:dyDescent="0.45">
      <c r="A2304" s="16"/>
      <c r="B2304" s="67"/>
      <c r="C2304" s="13"/>
      <c r="D2304" s="7"/>
      <c r="E2304" s="7"/>
      <c r="F2304" s="13"/>
      <c r="G2304" s="7"/>
      <c r="H2304" s="7"/>
      <c r="I2304" s="1"/>
      <c r="J2304" s="9"/>
    </row>
    <row r="2305" spans="1:10" s="23" customFormat="1" x14ac:dyDescent="0.45">
      <c r="A2305" s="45" t="s">
        <v>93</v>
      </c>
      <c r="B2305" s="63"/>
      <c r="C2305" s="4"/>
      <c r="D2305" s="2"/>
      <c r="E2305" s="2"/>
      <c r="F2305" s="4"/>
      <c r="G2305" s="2"/>
      <c r="H2305" s="2"/>
      <c r="I2305" s="6"/>
      <c r="J2305" s="3"/>
    </row>
    <row r="2306" spans="1:10" s="23" customFormat="1" x14ac:dyDescent="0.45">
      <c r="A2306" s="47" t="s">
        <v>507</v>
      </c>
      <c r="B2306" s="64" t="s">
        <v>1842</v>
      </c>
      <c r="C2306" s="13">
        <v>31.84</v>
      </c>
      <c r="D2306" s="14">
        <v>0</v>
      </c>
      <c r="E2306" s="14">
        <v>0</v>
      </c>
      <c r="F2306" s="13">
        <v>31.84</v>
      </c>
      <c r="G2306" s="14">
        <v>7000</v>
      </c>
      <c r="H2306" s="14">
        <v>222880</v>
      </c>
      <c r="I2306" s="1">
        <v>0</v>
      </c>
      <c r="J2306" s="9">
        <v>222880</v>
      </c>
    </row>
    <row r="2307" spans="1:10" s="23" customFormat="1" x14ac:dyDescent="0.45">
      <c r="A2307" s="47" t="s">
        <v>799</v>
      </c>
      <c r="B2307" s="64" t="s">
        <v>1842</v>
      </c>
      <c r="C2307" s="13">
        <v>0</v>
      </c>
      <c r="D2307" s="14">
        <v>0</v>
      </c>
      <c r="E2307" s="14">
        <v>0</v>
      </c>
      <c r="F2307" s="13">
        <v>47.24</v>
      </c>
      <c r="G2307" s="14">
        <v>7000</v>
      </c>
      <c r="H2307" s="14">
        <v>330680</v>
      </c>
      <c r="I2307" s="1">
        <v>47.24</v>
      </c>
      <c r="J2307" s="9">
        <v>330680</v>
      </c>
    </row>
    <row r="2308" spans="1:10" s="23" customFormat="1" x14ac:dyDescent="0.45">
      <c r="A2308" s="47" t="s">
        <v>512</v>
      </c>
      <c r="B2308" s="64" t="s">
        <v>1842</v>
      </c>
      <c r="C2308" s="13">
        <v>0</v>
      </c>
      <c r="D2308" s="14">
        <v>0</v>
      </c>
      <c r="E2308" s="14">
        <v>0</v>
      </c>
      <c r="F2308" s="13">
        <v>20.440000000000001</v>
      </c>
      <c r="G2308" s="14">
        <v>2446</v>
      </c>
      <c r="H2308" s="14">
        <v>49996.24</v>
      </c>
      <c r="I2308" s="1">
        <v>20.440000000000001</v>
      </c>
      <c r="J2308" s="9">
        <v>49996.24</v>
      </c>
    </row>
    <row r="2309" spans="1:10" s="23" customFormat="1" x14ac:dyDescent="0.45">
      <c r="A2309" s="47" t="s">
        <v>1063</v>
      </c>
      <c r="B2309" s="64" t="s">
        <v>1842</v>
      </c>
      <c r="C2309" s="13">
        <v>0</v>
      </c>
      <c r="D2309" s="14">
        <v>0</v>
      </c>
      <c r="E2309" s="14">
        <v>0</v>
      </c>
      <c r="F2309" s="13">
        <v>385</v>
      </c>
      <c r="G2309" s="14">
        <v>104</v>
      </c>
      <c r="H2309" s="14">
        <v>40040</v>
      </c>
      <c r="I2309" s="1">
        <v>385</v>
      </c>
      <c r="J2309" s="9">
        <v>40040</v>
      </c>
    </row>
    <row r="2310" spans="1:10" s="23" customFormat="1" x14ac:dyDescent="0.45">
      <c r="A2310" s="69" t="s">
        <v>153</v>
      </c>
      <c r="B2310" s="65"/>
      <c r="C2310" s="49">
        <f>SUM($C$2306:$C$2309)</f>
        <v>31.84</v>
      </c>
      <c r="D2310" s="50">
        <f>SUM($D$2306:$D$2309)</f>
        <v>0</v>
      </c>
      <c r="E2310" s="50">
        <f>SUM($E$2306:$E$2309)</f>
        <v>0</v>
      </c>
      <c r="F2310" s="49">
        <f>SUM($F$2306:$F$2309)</f>
        <v>484.52</v>
      </c>
      <c r="G2310" s="50">
        <f>SUM($G$2306:$G$2309)</f>
        <v>16550</v>
      </c>
      <c r="H2310" s="50">
        <f>SUM($H$2306:$H$2309)</f>
        <v>643596.24</v>
      </c>
      <c r="I2310" s="51">
        <f>SUM($I$2306:$I$2309)</f>
        <v>452.68</v>
      </c>
      <c r="J2310" s="52">
        <f>SUM($J$2306:$J$2309)</f>
        <v>643596.24</v>
      </c>
    </row>
    <row r="2311" spans="1:10" s="23" customFormat="1" ht="14.65" thickBot="1" x14ac:dyDescent="0.5">
      <c r="A2311" s="53" t="s">
        <v>1091</v>
      </c>
      <c r="B2311" s="66"/>
      <c r="C2311" s="55">
        <f>$C$2228+$C$2272+$C$2277+$C$2303+$C$2310</f>
        <v>3143450.64</v>
      </c>
      <c r="D2311" s="56">
        <f>$D$2228+$D$2272+$D$2277+$D$2303+$D$2310</f>
        <v>9</v>
      </c>
      <c r="E2311" s="56">
        <f>$E$2228+$E$2272+$E$2277+$E$2303+$E$2310</f>
        <v>2563454.5499999998</v>
      </c>
      <c r="F2311" s="55">
        <f>$F$2228+$F$2272+$F$2277+$F$2303+$F$2310</f>
        <v>3241817.1699999995</v>
      </c>
      <c r="G2311" s="56">
        <f>$G$2228+$G$2272+$G$2277+$G$2303+$G$2310</f>
        <v>16558</v>
      </c>
      <c r="H2311" s="56">
        <f>$H$2228+$H$2272+$H$2277+$H$2303+$H$2310</f>
        <v>3200414.42</v>
      </c>
      <c r="I2311" s="57">
        <f>$I$2228+$I$2272+$I$2277+$I$2303+$I$2310</f>
        <v>98366.529999999984</v>
      </c>
      <c r="J2311" s="58">
        <f>$J$2228+$J$2272+$J$2277+$J$2303+$J$2310</f>
        <v>636959.87</v>
      </c>
    </row>
    <row r="2312" spans="1:10" s="23" customFormat="1" ht="14.65" thickTop="1" x14ac:dyDescent="0.45">
      <c r="A2312" s="16"/>
      <c r="B2312" s="67"/>
      <c r="C2312" s="13"/>
      <c r="D2312" s="7"/>
      <c r="E2312" s="7"/>
      <c r="F2312" s="13"/>
      <c r="G2312" s="7"/>
      <c r="H2312" s="7"/>
      <c r="I2312" s="1"/>
      <c r="J2312" s="9"/>
    </row>
    <row r="2313" spans="1:10" s="23" customFormat="1" x14ac:dyDescent="0.45">
      <c r="A2313" s="40" t="s">
        <v>293</v>
      </c>
      <c r="B2313" s="62"/>
      <c r="C2313" s="41"/>
      <c r="D2313" s="42"/>
      <c r="E2313" s="42"/>
      <c r="F2313" s="41"/>
      <c r="G2313" s="42"/>
      <c r="H2313" s="42"/>
      <c r="I2313" s="43"/>
      <c r="J2313" s="44"/>
    </row>
    <row r="2314" spans="1:10" s="23" customFormat="1" x14ac:dyDescent="0.45">
      <c r="A2314" s="45" t="s">
        <v>1105</v>
      </c>
      <c r="B2314" s="63"/>
      <c r="C2314" s="4"/>
      <c r="D2314" s="2"/>
      <c r="E2314" s="2"/>
      <c r="F2314" s="4"/>
      <c r="G2314" s="2"/>
      <c r="H2314" s="2"/>
      <c r="I2314" s="6"/>
      <c r="J2314" s="3"/>
    </row>
    <row r="2315" spans="1:10" s="23" customFormat="1" x14ac:dyDescent="0.45">
      <c r="A2315" s="47" t="s">
        <v>50</v>
      </c>
      <c r="B2315" s="64" t="s">
        <v>1595</v>
      </c>
      <c r="C2315" s="13">
        <v>510</v>
      </c>
      <c r="D2315" s="14">
        <v>70</v>
      </c>
      <c r="E2315" s="14">
        <v>35700</v>
      </c>
      <c r="F2315" s="13">
        <v>520</v>
      </c>
      <c r="G2315" s="14">
        <v>70</v>
      </c>
      <c r="H2315" s="14">
        <v>36400</v>
      </c>
      <c r="I2315" s="1">
        <v>10</v>
      </c>
      <c r="J2315" s="9">
        <v>700</v>
      </c>
    </row>
    <row r="2316" spans="1:10" s="23" customFormat="1" x14ac:dyDescent="0.45">
      <c r="A2316" s="47" t="s">
        <v>2186</v>
      </c>
      <c r="B2316" s="64" t="s">
        <v>1595</v>
      </c>
      <c r="C2316" s="13">
        <v>255</v>
      </c>
      <c r="D2316" s="14">
        <v>15</v>
      </c>
      <c r="E2316" s="14">
        <v>3825</v>
      </c>
      <c r="F2316" s="13">
        <v>260</v>
      </c>
      <c r="G2316" s="14">
        <v>15</v>
      </c>
      <c r="H2316" s="14">
        <v>3900</v>
      </c>
      <c r="I2316" s="1">
        <v>5</v>
      </c>
      <c r="J2316" s="9">
        <v>75</v>
      </c>
    </row>
    <row r="2317" spans="1:10" s="23" customFormat="1" x14ac:dyDescent="0.45">
      <c r="A2317" s="47" t="s">
        <v>1906</v>
      </c>
      <c r="B2317" s="64" t="s">
        <v>1595</v>
      </c>
      <c r="C2317" s="13">
        <v>105</v>
      </c>
      <c r="D2317" s="14">
        <v>10</v>
      </c>
      <c r="E2317" s="14">
        <v>1050</v>
      </c>
      <c r="F2317" s="13">
        <v>107</v>
      </c>
      <c r="G2317" s="14">
        <v>10</v>
      </c>
      <c r="H2317" s="14">
        <v>1070</v>
      </c>
      <c r="I2317" s="1">
        <v>2</v>
      </c>
      <c r="J2317" s="9">
        <v>20</v>
      </c>
    </row>
    <row r="2318" spans="1:10" s="23" customFormat="1" x14ac:dyDescent="0.45">
      <c r="A2318" s="47" t="s">
        <v>526</v>
      </c>
      <c r="B2318" s="64" t="s">
        <v>1595</v>
      </c>
      <c r="C2318" s="13">
        <v>170</v>
      </c>
      <c r="D2318" s="14">
        <v>2</v>
      </c>
      <c r="E2318" s="14">
        <v>340</v>
      </c>
      <c r="F2318" s="13">
        <v>173</v>
      </c>
      <c r="G2318" s="14">
        <v>2</v>
      </c>
      <c r="H2318" s="14">
        <v>346</v>
      </c>
      <c r="I2318" s="1">
        <v>3</v>
      </c>
      <c r="J2318" s="9">
        <v>6</v>
      </c>
    </row>
    <row r="2319" spans="1:10" s="23" customFormat="1" x14ac:dyDescent="0.45">
      <c r="A2319" s="90" t="s">
        <v>1294</v>
      </c>
      <c r="B2319" s="64" t="s">
        <v>1595</v>
      </c>
      <c r="C2319" s="13">
        <v>226</v>
      </c>
      <c r="D2319" s="14">
        <v>10</v>
      </c>
      <c r="E2319" s="14">
        <v>2260</v>
      </c>
      <c r="F2319" s="13">
        <v>230</v>
      </c>
      <c r="G2319" s="14">
        <v>10</v>
      </c>
      <c r="H2319" s="14">
        <v>2300</v>
      </c>
      <c r="I2319" s="1">
        <v>4</v>
      </c>
      <c r="J2319" s="9">
        <v>40</v>
      </c>
    </row>
    <row r="2320" spans="1:10" s="23" customFormat="1" x14ac:dyDescent="0.45">
      <c r="A2320" s="47" t="s">
        <v>688</v>
      </c>
      <c r="B2320" s="64" t="s">
        <v>1595</v>
      </c>
      <c r="C2320" s="13">
        <v>42</v>
      </c>
      <c r="D2320" s="14">
        <v>10</v>
      </c>
      <c r="E2320" s="14">
        <v>420</v>
      </c>
      <c r="F2320" s="13">
        <v>43</v>
      </c>
      <c r="G2320" s="14">
        <v>10</v>
      </c>
      <c r="H2320" s="14">
        <v>430</v>
      </c>
      <c r="I2320" s="1">
        <v>1</v>
      </c>
      <c r="J2320" s="9">
        <v>10</v>
      </c>
    </row>
    <row r="2321" spans="1:10" s="23" customFormat="1" x14ac:dyDescent="0.45">
      <c r="A2321" s="47" t="s">
        <v>822</v>
      </c>
      <c r="B2321" s="64" t="s">
        <v>1595</v>
      </c>
      <c r="C2321" s="13">
        <v>105</v>
      </c>
      <c r="D2321" s="14">
        <v>5</v>
      </c>
      <c r="E2321" s="14">
        <v>525</v>
      </c>
      <c r="F2321" s="13">
        <v>107</v>
      </c>
      <c r="G2321" s="14">
        <v>5</v>
      </c>
      <c r="H2321" s="14">
        <v>535</v>
      </c>
      <c r="I2321" s="1">
        <v>2</v>
      </c>
      <c r="J2321" s="9">
        <v>10</v>
      </c>
    </row>
    <row r="2322" spans="1:10" s="23" customFormat="1" x14ac:dyDescent="0.45">
      <c r="A2322" s="69" t="s">
        <v>121</v>
      </c>
      <c r="B2322" s="65"/>
      <c r="C2322" s="49">
        <f>SUM($C$2315:$C$2321)</f>
        <v>1413</v>
      </c>
      <c r="D2322" s="50">
        <f>SUM($D$2315:$D$2321)</f>
        <v>122</v>
      </c>
      <c r="E2322" s="50">
        <f>SUM($E$2315:$E$2321)</f>
        <v>44120</v>
      </c>
      <c r="F2322" s="49">
        <f>SUM($F$2315:$F$2321)</f>
        <v>1440</v>
      </c>
      <c r="G2322" s="50">
        <f>SUM($G$2315:$G$2321)</f>
        <v>122</v>
      </c>
      <c r="H2322" s="50">
        <f>SUM($H$2315:$H$2321)</f>
        <v>44981</v>
      </c>
      <c r="I2322" s="51">
        <f>SUM($I$2315:$I$2321)</f>
        <v>27</v>
      </c>
      <c r="J2322" s="52">
        <f>SUM($J$2315:$J$2321)</f>
        <v>861</v>
      </c>
    </row>
    <row r="2323" spans="1:10" s="23" customFormat="1" x14ac:dyDescent="0.45">
      <c r="A2323" s="16"/>
      <c r="B2323" s="67"/>
      <c r="C2323" s="13"/>
      <c r="D2323" s="7"/>
      <c r="E2323" s="7"/>
      <c r="F2323" s="13"/>
      <c r="G2323" s="7"/>
      <c r="H2323" s="7"/>
      <c r="I2323" s="1"/>
      <c r="J2323" s="9"/>
    </row>
    <row r="2324" spans="1:10" s="23" customFormat="1" x14ac:dyDescent="0.45">
      <c r="A2324" s="45" t="s">
        <v>685</v>
      </c>
      <c r="B2324" s="63"/>
      <c r="C2324" s="4"/>
      <c r="D2324" s="2"/>
      <c r="E2324" s="2"/>
      <c r="F2324" s="4"/>
      <c r="G2324" s="2"/>
      <c r="H2324" s="2"/>
      <c r="I2324" s="6"/>
      <c r="J2324" s="3"/>
    </row>
    <row r="2325" spans="1:10" s="23" customFormat="1" x14ac:dyDescent="0.45">
      <c r="A2325" s="47" t="s">
        <v>544</v>
      </c>
      <c r="B2325" s="64" t="s">
        <v>1595</v>
      </c>
      <c r="C2325" s="13">
        <v>38</v>
      </c>
      <c r="D2325" s="14">
        <v>690</v>
      </c>
      <c r="E2325" s="14">
        <v>26220</v>
      </c>
      <c r="F2325" s="13">
        <v>39</v>
      </c>
      <c r="G2325" s="14">
        <v>690</v>
      </c>
      <c r="H2325" s="14">
        <v>26910</v>
      </c>
      <c r="I2325" s="1">
        <v>1</v>
      </c>
      <c r="J2325" s="9">
        <v>690</v>
      </c>
    </row>
    <row r="2326" spans="1:10" s="23" customFormat="1" x14ac:dyDescent="0.45">
      <c r="A2326" s="47" t="s">
        <v>1722</v>
      </c>
      <c r="B2326" s="64" t="s">
        <v>1595</v>
      </c>
      <c r="C2326" s="13">
        <v>32</v>
      </c>
      <c r="D2326" s="14">
        <v>860</v>
      </c>
      <c r="E2326" s="14">
        <v>27520</v>
      </c>
      <c r="F2326" s="13">
        <v>33</v>
      </c>
      <c r="G2326" s="14">
        <v>860</v>
      </c>
      <c r="H2326" s="14">
        <v>28380</v>
      </c>
      <c r="I2326" s="1">
        <v>1</v>
      </c>
      <c r="J2326" s="9">
        <v>860</v>
      </c>
    </row>
    <row r="2327" spans="1:10" s="23" customFormat="1" x14ac:dyDescent="0.45">
      <c r="A2327" s="47" t="s">
        <v>420</v>
      </c>
      <c r="B2327" s="64" t="s">
        <v>1595</v>
      </c>
      <c r="C2327" s="13">
        <v>430</v>
      </c>
      <c r="D2327" s="14">
        <v>80</v>
      </c>
      <c r="E2327" s="14">
        <v>34400</v>
      </c>
      <c r="F2327" s="13">
        <v>438</v>
      </c>
      <c r="G2327" s="14">
        <v>80</v>
      </c>
      <c r="H2327" s="14">
        <v>35040</v>
      </c>
      <c r="I2327" s="1">
        <v>8</v>
      </c>
      <c r="J2327" s="9">
        <v>640</v>
      </c>
    </row>
    <row r="2328" spans="1:10" s="23" customFormat="1" x14ac:dyDescent="0.45">
      <c r="A2328" s="47" t="s">
        <v>1102</v>
      </c>
      <c r="B2328" s="64" t="s">
        <v>1595</v>
      </c>
      <c r="C2328" s="13">
        <v>250</v>
      </c>
      <c r="D2328" s="14">
        <v>5</v>
      </c>
      <c r="E2328" s="14">
        <v>1250</v>
      </c>
      <c r="F2328" s="13">
        <v>255</v>
      </c>
      <c r="G2328" s="14">
        <v>5</v>
      </c>
      <c r="H2328" s="14">
        <v>1275</v>
      </c>
      <c r="I2328" s="1">
        <v>5</v>
      </c>
      <c r="J2328" s="9">
        <v>25</v>
      </c>
    </row>
    <row r="2329" spans="1:10" s="23" customFormat="1" x14ac:dyDescent="0.45">
      <c r="A2329" s="47" t="s">
        <v>1660</v>
      </c>
      <c r="B2329" s="64" t="s">
        <v>1595</v>
      </c>
      <c r="C2329" s="13">
        <v>600</v>
      </c>
      <c r="D2329" s="14">
        <v>93</v>
      </c>
      <c r="E2329" s="14">
        <v>55800</v>
      </c>
      <c r="F2329" s="13">
        <v>612</v>
      </c>
      <c r="G2329" s="14">
        <v>93</v>
      </c>
      <c r="H2329" s="14">
        <v>56916</v>
      </c>
      <c r="I2329" s="1">
        <v>12</v>
      </c>
      <c r="J2329" s="9">
        <v>1116</v>
      </c>
    </row>
    <row r="2330" spans="1:10" s="23" customFormat="1" x14ac:dyDescent="0.45">
      <c r="A2330" s="47" t="s">
        <v>1405</v>
      </c>
      <c r="B2330" s="64" t="s">
        <v>1595</v>
      </c>
      <c r="C2330" s="13">
        <v>900</v>
      </c>
      <c r="D2330" s="14">
        <v>4</v>
      </c>
      <c r="E2330" s="14">
        <v>3600</v>
      </c>
      <c r="F2330" s="13">
        <v>918</v>
      </c>
      <c r="G2330" s="14">
        <v>4</v>
      </c>
      <c r="H2330" s="14">
        <v>3672</v>
      </c>
      <c r="I2330" s="1">
        <v>18</v>
      </c>
      <c r="J2330" s="9">
        <v>72</v>
      </c>
    </row>
    <row r="2331" spans="1:10" s="23" customFormat="1" x14ac:dyDescent="0.45">
      <c r="A2331" s="47" t="s">
        <v>1343</v>
      </c>
      <c r="B2331" s="64" t="s">
        <v>1595</v>
      </c>
      <c r="C2331" s="13">
        <v>570</v>
      </c>
      <c r="D2331" s="14">
        <v>45</v>
      </c>
      <c r="E2331" s="14">
        <v>25650</v>
      </c>
      <c r="F2331" s="13">
        <v>580</v>
      </c>
      <c r="G2331" s="14">
        <v>45</v>
      </c>
      <c r="H2331" s="14">
        <v>26100</v>
      </c>
      <c r="I2331" s="1">
        <v>10</v>
      </c>
      <c r="J2331" s="9">
        <v>450</v>
      </c>
    </row>
    <row r="2332" spans="1:10" s="23" customFormat="1" x14ac:dyDescent="0.45">
      <c r="A2332" s="47" t="s">
        <v>133</v>
      </c>
      <c r="B2332" s="64" t="s">
        <v>1595</v>
      </c>
      <c r="C2332" s="13">
        <v>300</v>
      </c>
      <c r="D2332" s="14">
        <v>5</v>
      </c>
      <c r="E2332" s="14">
        <v>1500</v>
      </c>
      <c r="F2332" s="13">
        <v>306</v>
      </c>
      <c r="G2332" s="14">
        <v>5</v>
      </c>
      <c r="H2332" s="14">
        <v>1530</v>
      </c>
      <c r="I2332" s="1">
        <v>6</v>
      </c>
      <c r="J2332" s="9">
        <v>30</v>
      </c>
    </row>
    <row r="2333" spans="1:10" s="23" customFormat="1" x14ac:dyDescent="0.45">
      <c r="A2333" s="47" t="s">
        <v>1683</v>
      </c>
      <c r="B2333" s="64" t="s">
        <v>523</v>
      </c>
      <c r="C2333" s="13">
        <v>570</v>
      </c>
      <c r="D2333" s="14">
        <v>1280</v>
      </c>
      <c r="E2333" s="14">
        <v>729600</v>
      </c>
      <c r="F2333" s="13">
        <v>580</v>
      </c>
      <c r="G2333" s="14">
        <v>1280</v>
      </c>
      <c r="H2333" s="14">
        <v>742400</v>
      </c>
      <c r="I2333" s="1">
        <v>10</v>
      </c>
      <c r="J2333" s="9">
        <v>12800</v>
      </c>
    </row>
    <row r="2334" spans="1:10" s="23" customFormat="1" x14ac:dyDescent="0.45">
      <c r="A2334" s="47" t="s">
        <v>1056</v>
      </c>
      <c r="B2334" s="64" t="s">
        <v>1595</v>
      </c>
      <c r="C2334" s="13">
        <v>275</v>
      </c>
      <c r="D2334" s="14">
        <v>600</v>
      </c>
      <c r="E2334" s="14">
        <v>165000</v>
      </c>
      <c r="F2334" s="13">
        <v>280</v>
      </c>
      <c r="G2334" s="14">
        <v>600</v>
      </c>
      <c r="H2334" s="14">
        <v>168000</v>
      </c>
      <c r="I2334" s="1">
        <v>5</v>
      </c>
      <c r="J2334" s="9">
        <v>3000</v>
      </c>
    </row>
    <row r="2335" spans="1:10" s="23" customFormat="1" x14ac:dyDescent="0.45">
      <c r="A2335" s="47" t="s">
        <v>2120</v>
      </c>
      <c r="B2335" s="64" t="s">
        <v>523</v>
      </c>
      <c r="C2335" s="13">
        <v>135</v>
      </c>
      <c r="D2335" s="14">
        <v>80</v>
      </c>
      <c r="E2335" s="14">
        <v>10800</v>
      </c>
      <c r="F2335" s="13">
        <v>137</v>
      </c>
      <c r="G2335" s="14">
        <v>80</v>
      </c>
      <c r="H2335" s="14">
        <v>10960</v>
      </c>
      <c r="I2335" s="1">
        <v>2</v>
      </c>
      <c r="J2335" s="9">
        <v>160</v>
      </c>
    </row>
    <row r="2336" spans="1:10" s="23" customFormat="1" x14ac:dyDescent="0.45">
      <c r="A2336" s="47" t="s">
        <v>2152</v>
      </c>
      <c r="B2336" s="64" t="s">
        <v>1595</v>
      </c>
      <c r="C2336" s="13">
        <v>1500</v>
      </c>
      <c r="D2336" s="14">
        <v>26</v>
      </c>
      <c r="E2336" s="14">
        <v>39000</v>
      </c>
      <c r="F2336" s="13">
        <v>1530</v>
      </c>
      <c r="G2336" s="14">
        <v>26</v>
      </c>
      <c r="H2336" s="14">
        <v>39780</v>
      </c>
      <c r="I2336" s="1">
        <v>30</v>
      </c>
      <c r="J2336" s="9">
        <v>780</v>
      </c>
    </row>
    <row r="2337" spans="1:10" s="23" customFormat="1" x14ac:dyDescent="0.45">
      <c r="A2337" s="47" t="s">
        <v>70</v>
      </c>
      <c r="B2337" s="64" t="s">
        <v>1595</v>
      </c>
      <c r="C2337" s="13">
        <v>920</v>
      </c>
      <c r="D2337" s="14">
        <v>6</v>
      </c>
      <c r="E2337" s="14">
        <v>5520</v>
      </c>
      <c r="F2337" s="13">
        <v>938</v>
      </c>
      <c r="G2337" s="14">
        <v>6</v>
      </c>
      <c r="H2337" s="14">
        <v>5628</v>
      </c>
      <c r="I2337" s="1">
        <v>18</v>
      </c>
      <c r="J2337" s="9">
        <v>108</v>
      </c>
    </row>
    <row r="2338" spans="1:10" s="23" customFormat="1" x14ac:dyDescent="0.45">
      <c r="A2338" s="47" t="s">
        <v>1731</v>
      </c>
      <c r="B2338" s="64" t="s">
        <v>1595</v>
      </c>
      <c r="C2338" s="13">
        <v>650</v>
      </c>
      <c r="D2338" s="14">
        <v>3</v>
      </c>
      <c r="E2338" s="14">
        <v>1950</v>
      </c>
      <c r="F2338" s="13">
        <v>663</v>
      </c>
      <c r="G2338" s="14">
        <v>3</v>
      </c>
      <c r="H2338" s="14">
        <v>1989</v>
      </c>
      <c r="I2338" s="1">
        <v>13</v>
      </c>
      <c r="J2338" s="9">
        <v>39</v>
      </c>
    </row>
    <row r="2339" spans="1:10" s="23" customFormat="1" x14ac:dyDescent="0.45">
      <c r="A2339" s="47" t="s">
        <v>1317</v>
      </c>
      <c r="B2339" s="64" t="s">
        <v>1595</v>
      </c>
      <c r="C2339" s="13">
        <v>190</v>
      </c>
      <c r="D2339" s="14">
        <v>25</v>
      </c>
      <c r="E2339" s="14">
        <v>4750</v>
      </c>
      <c r="F2339" s="13">
        <v>0</v>
      </c>
      <c r="G2339" s="14">
        <v>0</v>
      </c>
      <c r="H2339" s="14">
        <v>0</v>
      </c>
      <c r="I2339" s="1">
        <v>-190</v>
      </c>
      <c r="J2339" s="9">
        <v>-4750</v>
      </c>
    </row>
    <row r="2340" spans="1:10" s="23" customFormat="1" x14ac:dyDescent="0.45">
      <c r="A2340" s="47" t="s">
        <v>696</v>
      </c>
      <c r="B2340" s="64" t="s">
        <v>1595</v>
      </c>
      <c r="C2340" s="13">
        <v>570</v>
      </c>
      <c r="D2340" s="14">
        <v>15</v>
      </c>
      <c r="E2340" s="14">
        <v>8550</v>
      </c>
      <c r="F2340" s="13">
        <v>580</v>
      </c>
      <c r="G2340" s="14">
        <v>15</v>
      </c>
      <c r="H2340" s="14">
        <v>8700</v>
      </c>
      <c r="I2340" s="1">
        <v>10</v>
      </c>
      <c r="J2340" s="9">
        <v>150</v>
      </c>
    </row>
    <row r="2341" spans="1:10" s="23" customFormat="1" x14ac:dyDescent="0.45">
      <c r="A2341" s="47" t="s">
        <v>1420</v>
      </c>
      <c r="B2341" s="64" t="s">
        <v>1595</v>
      </c>
      <c r="C2341" s="13">
        <v>82</v>
      </c>
      <c r="D2341" s="14">
        <v>18</v>
      </c>
      <c r="E2341" s="14">
        <v>1476</v>
      </c>
      <c r="F2341" s="13">
        <v>84</v>
      </c>
      <c r="G2341" s="14">
        <v>18</v>
      </c>
      <c r="H2341" s="14">
        <v>1512</v>
      </c>
      <c r="I2341" s="1">
        <v>2</v>
      </c>
      <c r="J2341" s="9">
        <v>36</v>
      </c>
    </row>
    <row r="2342" spans="1:10" s="23" customFormat="1" x14ac:dyDescent="0.45">
      <c r="A2342" s="47" t="s">
        <v>692</v>
      </c>
      <c r="B2342" s="64" t="s">
        <v>1595</v>
      </c>
      <c r="C2342" s="13">
        <v>82</v>
      </c>
      <c r="D2342" s="14">
        <v>5</v>
      </c>
      <c r="E2342" s="14">
        <v>410</v>
      </c>
      <c r="F2342" s="13">
        <v>84</v>
      </c>
      <c r="G2342" s="14">
        <v>5</v>
      </c>
      <c r="H2342" s="14">
        <v>420</v>
      </c>
      <c r="I2342" s="1">
        <v>2</v>
      </c>
      <c r="J2342" s="9">
        <v>10</v>
      </c>
    </row>
    <row r="2343" spans="1:10" s="23" customFormat="1" x14ac:dyDescent="0.45">
      <c r="A2343" s="47" t="s">
        <v>855</v>
      </c>
      <c r="B2343" s="64" t="s">
        <v>1595</v>
      </c>
      <c r="C2343" s="13">
        <v>75</v>
      </c>
      <c r="D2343" s="14">
        <v>405</v>
      </c>
      <c r="E2343" s="14">
        <v>30375</v>
      </c>
      <c r="F2343" s="13">
        <v>77</v>
      </c>
      <c r="G2343" s="14">
        <v>405</v>
      </c>
      <c r="H2343" s="14">
        <v>31185</v>
      </c>
      <c r="I2343" s="1">
        <v>2</v>
      </c>
      <c r="J2343" s="9">
        <v>810</v>
      </c>
    </row>
    <row r="2344" spans="1:10" s="23" customFormat="1" x14ac:dyDescent="0.45">
      <c r="A2344" s="47" t="s">
        <v>2020</v>
      </c>
      <c r="B2344" s="64" t="s">
        <v>1595</v>
      </c>
      <c r="C2344" s="13">
        <v>175</v>
      </c>
      <c r="D2344" s="14">
        <v>185</v>
      </c>
      <c r="E2344" s="14">
        <v>32375</v>
      </c>
      <c r="F2344" s="13">
        <v>179</v>
      </c>
      <c r="G2344" s="14">
        <v>185</v>
      </c>
      <c r="H2344" s="14">
        <v>33115</v>
      </c>
      <c r="I2344" s="1">
        <v>4</v>
      </c>
      <c r="J2344" s="9">
        <v>740</v>
      </c>
    </row>
    <row r="2345" spans="1:10" s="23" customFormat="1" x14ac:dyDescent="0.45">
      <c r="A2345" s="47" t="s">
        <v>863</v>
      </c>
      <c r="B2345" s="64" t="s">
        <v>1595</v>
      </c>
      <c r="C2345" s="13">
        <v>294</v>
      </c>
      <c r="D2345" s="14">
        <v>100</v>
      </c>
      <c r="E2345" s="14">
        <v>29400</v>
      </c>
      <c r="F2345" s="13">
        <v>300</v>
      </c>
      <c r="G2345" s="14">
        <v>100</v>
      </c>
      <c r="H2345" s="14">
        <v>30000</v>
      </c>
      <c r="I2345" s="1">
        <v>6</v>
      </c>
      <c r="J2345" s="9">
        <v>600</v>
      </c>
    </row>
    <row r="2346" spans="1:10" s="23" customFormat="1" x14ac:dyDescent="0.45">
      <c r="A2346" s="47" t="s">
        <v>271</v>
      </c>
      <c r="B2346" s="64" t="s">
        <v>1595</v>
      </c>
      <c r="C2346" s="13">
        <v>80</v>
      </c>
      <c r="D2346" s="14">
        <v>10</v>
      </c>
      <c r="E2346" s="14">
        <v>800</v>
      </c>
      <c r="F2346" s="13">
        <v>82</v>
      </c>
      <c r="G2346" s="14">
        <v>10</v>
      </c>
      <c r="H2346" s="14">
        <v>820</v>
      </c>
      <c r="I2346" s="1">
        <v>2</v>
      </c>
      <c r="J2346" s="9">
        <v>20</v>
      </c>
    </row>
    <row r="2347" spans="1:10" s="23" customFormat="1" x14ac:dyDescent="0.45">
      <c r="A2347" s="47" t="s">
        <v>848</v>
      </c>
      <c r="B2347" s="64" t="s">
        <v>1595</v>
      </c>
      <c r="C2347" s="13">
        <v>142</v>
      </c>
      <c r="D2347" s="14">
        <v>16</v>
      </c>
      <c r="E2347" s="14">
        <v>2272</v>
      </c>
      <c r="F2347" s="13">
        <v>145</v>
      </c>
      <c r="G2347" s="14">
        <v>16</v>
      </c>
      <c r="H2347" s="14">
        <v>2320</v>
      </c>
      <c r="I2347" s="1">
        <v>3</v>
      </c>
      <c r="J2347" s="9">
        <v>48</v>
      </c>
    </row>
    <row r="2348" spans="1:10" s="23" customFormat="1" x14ac:dyDescent="0.45">
      <c r="A2348" s="47" t="s">
        <v>513</v>
      </c>
      <c r="B2348" s="64" t="s">
        <v>1595</v>
      </c>
      <c r="C2348" s="13">
        <v>70</v>
      </c>
      <c r="D2348" s="14">
        <v>200</v>
      </c>
      <c r="E2348" s="14">
        <v>14000</v>
      </c>
      <c r="F2348" s="13">
        <v>71</v>
      </c>
      <c r="G2348" s="14">
        <v>200</v>
      </c>
      <c r="H2348" s="14">
        <v>14200</v>
      </c>
      <c r="I2348" s="1">
        <v>1</v>
      </c>
      <c r="J2348" s="9">
        <v>200</v>
      </c>
    </row>
    <row r="2349" spans="1:10" s="23" customFormat="1" x14ac:dyDescent="0.45">
      <c r="A2349" s="47" t="s">
        <v>553</v>
      </c>
      <c r="B2349" s="64" t="s">
        <v>1595</v>
      </c>
      <c r="C2349" s="13">
        <v>70</v>
      </c>
      <c r="D2349" s="14">
        <v>20</v>
      </c>
      <c r="E2349" s="14">
        <v>1400</v>
      </c>
      <c r="F2349" s="13">
        <v>71</v>
      </c>
      <c r="G2349" s="14">
        <v>20</v>
      </c>
      <c r="H2349" s="14">
        <v>1420</v>
      </c>
      <c r="I2349" s="1">
        <v>1</v>
      </c>
      <c r="J2349" s="9">
        <v>20</v>
      </c>
    </row>
    <row r="2350" spans="1:10" s="23" customFormat="1" x14ac:dyDescent="0.45">
      <c r="A2350" s="47" t="s">
        <v>462</v>
      </c>
      <c r="B2350" s="64" t="s">
        <v>1595</v>
      </c>
      <c r="C2350" s="13">
        <v>855</v>
      </c>
      <c r="D2350" s="14">
        <v>100</v>
      </c>
      <c r="E2350" s="14">
        <v>85500</v>
      </c>
      <c r="F2350" s="13">
        <v>872</v>
      </c>
      <c r="G2350" s="14">
        <v>100</v>
      </c>
      <c r="H2350" s="14">
        <v>87200</v>
      </c>
      <c r="I2350" s="1">
        <v>17</v>
      </c>
      <c r="J2350" s="9">
        <v>1700</v>
      </c>
    </row>
    <row r="2351" spans="1:10" s="23" customFormat="1" x14ac:dyDescent="0.45">
      <c r="A2351" s="47" t="s">
        <v>1539</v>
      </c>
      <c r="B2351" s="64" t="s">
        <v>1595</v>
      </c>
      <c r="C2351" s="13">
        <v>65</v>
      </c>
      <c r="D2351" s="14">
        <v>50</v>
      </c>
      <c r="E2351" s="14">
        <v>3250</v>
      </c>
      <c r="F2351" s="13">
        <v>66</v>
      </c>
      <c r="G2351" s="14">
        <v>50</v>
      </c>
      <c r="H2351" s="14">
        <v>3300</v>
      </c>
      <c r="I2351" s="1">
        <v>1</v>
      </c>
      <c r="J2351" s="9">
        <v>50</v>
      </c>
    </row>
    <row r="2352" spans="1:10" s="23" customFormat="1" x14ac:dyDescent="0.45">
      <c r="A2352" s="47" t="s">
        <v>322</v>
      </c>
      <c r="B2352" s="64" t="s">
        <v>1842</v>
      </c>
      <c r="C2352" s="13">
        <v>3675</v>
      </c>
      <c r="D2352" s="14">
        <v>1</v>
      </c>
      <c r="E2352" s="14">
        <v>3675</v>
      </c>
      <c r="F2352" s="13">
        <v>3675</v>
      </c>
      <c r="G2352" s="14">
        <v>1</v>
      </c>
      <c r="H2352" s="14">
        <v>3675</v>
      </c>
      <c r="I2352" s="1">
        <v>0</v>
      </c>
      <c r="J2352" s="9">
        <v>0</v>
      </c>
    </row>
    <row r="2353" spans="1:10" s="23" customFormat="1" x14ac:dyDescent="0.45">
      <c r="A2353" s="47" t="s">
        <v>2299</v>
      </c>
      <c r="B2353" s="64" t="s">
        <v>1790</v>
      </c>
      <c r="C2353" s="13">
        <v>812</v>
      </c>
      <c r="D2353" s="14">
        <v>15</v>
      </c>
      <c r="E2353" s="14">
        <v>12180</v>
      </c>
      <c r="F2353" s="13">
        <v>812</v>
      </c>
      <c r="G2353" s="14">
        <v>15</v>
      </c>
      <c r="H2353" s="14">
        <v>12180</v>
      </c>
      <c r="I2353" s="1">
        <v>0</v>
      </c>
      <c r="J2353" s="9">
        <v>0</v>
      </c>
    </row>
    <row r="2354" spans="1:10" s="23" customFormat="1" x14ac:dyDescent="0.45">
      <c r="A2354" s="47" t="s">
        <v>1363</v>
      </c>
      <c r="B2354" s="64" t="s">
        <v>1595</v>
      </c>
      <c r="C2354" s="13">
        <v>84</v>
      </c>
      <c r="D2354" s="14">
        <v>300</v>
      </c>
      <c r="E2354" s="14">
        <v>25200</v>
      </c>
      <c r="F2354" s="13">
        <v>87</v>
      </c>
      <c r="G2354" s="14">
        <v>300</v>
      </c>
      <c r="H2354" s="14">
        <v>26100</v>
      </c>
      <c r="I2354" s="1">
        <v>3</v>
      </c>
      <c r="J2354" s="9">
        <v>900</v>
      </c>
    </row>
    <row r="2355" spans="1:10" s="23" customFormat="1" x14ac:dyDescent="0.45">
      <c r="A2355" s="47" t="s">
        <v>749</v>
      </c>
      <c r="B2355" s="64" t="s">
        <v>1595</v>
      </c>
      <c r="C2355" s="13">
        <v>0</v>
      </c>
      <c r="D2355" s="14">
        <v>0</v>
      </c>
      <c r="E2355" s="14">
        <v>0</v>
      </c>
      <c r="F2355" s="13">
        <v>0</v>
      </c>
      <c r="G2355" s="14">
        <v>0</v>
      </c>
      <c r="H2355" s="14">
        <v>0</v>
      </c>
      <c r="I2355" s="1">
        <v>0</v>
      </c>
      <c r="J2355" s="9">
        <v>0</v>
      </c>
    </row>
    <row r="2356" spans="1:10" s="23" customFormat="1" x14ac:dyDescent="0.45">
      <c r="A2356" s="47" t="s">
        <v>557</v>
      </c>
      <c r="B2356" s="64" t="s">
        <v>1595</v>
      </c>
      <c r="C2356" s="13">
        <v>55</v>
      </c>
      <c r="D2356" s="14">
        <v>20</v>
      </c>
      <c r="E2356" s="14">
        <v>1100</v>
      </c>
      <c r="F2356" s="13">
        <v>56</v>
      </c>
      <c r="G2356" s="14">
        <v>20</v>
      </c>
      <c r="H2356" s="14">
        <v>1120</v>
      </c>
      <c r="I2356" s="1">
        <v>1</v>
      </c>
      <c r="J2356" s="9">
        <v>20</v>
      </c>
    </row>
    <row r="2357" spans="1:10" s="23" customFormat="1" x14ac:dyDescent="0.45">
      <c r="A2357" s="47" t="s">
        <v>1164</v>
      </c>
      <c r="B2357" s="64" t="s">
        <v>1595</v>
      </c>
      <c r="C2357" s="13">
        <v>195</v>
      </c>
      <c r="D2357" s="14">
        <v>5</v>
      </c>
      <c r="E2357" s="14">
        <v>975</v>
      </c>
      <c r="F2357" s="13">
        <v>198</v>
      </c>
      <c r="G2357" s="14">
        <v>5</v>
      </c>
      <c r="H2357" s="14">
        <v>990</v>
      </c>
      <c r="I2357" s="1">
        <v>3</v>
      </c>
      <c r="J2357" s="9">
        <v>15</v>
      </c>
    </row>
    <row r="2358" spans="1:10" s="23" customFormat="1" x14ac:dyDescent="0.45">
      <c r="A2358" s="47" t="s">
        <v>1648</v>
      </c>
      <c r="B2358" s="64" t="s">
        <v>1595</v>
      </c>
      <c r="C2358" s="13">
        <v>380</v>
      </c>
      <c r="D2358" s="14">
        <v>5</v>
      </c>
      <c r="E2358" s="14">
        <v>1900</v>
      </c>
      <c r="F2358" s="13">
        <v>388</v>
      </c>
      <c r="G2358" s="14">
        <v>5</v>
      </c>
      <c r="H2358" s="14">
        <v>1940</v>
      </c>
      <c r="I2358" s="1">
        <v>8</v>
      </c>
      <c r="J2358" s="9">
        <v>40</v>
      </c>
    </row>
    <row r="2359" spans="1:10" s="23" customFormat="1" x14ac:dyDescent="0.45">
      <c r="A2359" s="69" t="s">
        <v>1138</v>
      </c>
      <c r="B2359" s="65"/>
      <c r="C2359" s="49">
        <f>SUM($C$2325:$C$2358)</f>
        <v>15121</v>
      </c>
      <c r="D2359" s="50">
        <f>SUM($D$2325:$D$2358)</f>
        <v>5272</v>
      </c>
      <c r="E2359" s="50">
        <f>SUM($E$2325:$E$2358)</f>
        <v>1387398</v>
      </c>
      <c r="F2359" s="49">
        <f>SUM($F$2325:$F$2358)</f>
        <v>15136</v>
      </c>
      <c r="G2359" s="50">
        <f>SUM($G$2325:$G$2358)</f>
        <v>5247</v>
      </c>
      <c r="H2359" s="50">
        <f>SUM($H$2325:$H$2358)</f>
        <v>1408777</v>
      </c>
      <c r="I2359" s="51">
        <f>SUM($I$2325:$I$2358)</f>
        <v>15</v>
      </c>
      <c r="J2359" s="52">
        <f>SUM($J$2325:$J$2358)</f>
        <v>21379</v>
      </c>
    </row>
    <row r="2360" spans="1:10" s="23" customFormat="1" x14ac:dyDescent="0.45">
      <c r="A2360" s="16"/>
      <c r="B2360" s="67"/>
      <c r="C2360" s="13"/>
      <c r="D2360" s="7"/>
      <c r="E2360" s="7"/>
      <c r="F2360" s="13"/>
      <c r="G2360" s="7"/>
      <c r="H2360" s="7"/>
      <c r="I2360" s="1"/>
      <c r="J2360" s="9"/>
    </row>
    <row r="2361" spans="1:10" s="23" customFormat="1" x14ac:dyDescent="0.45">
      <c r="A2361" s="45" t="s">
        <v>732</v>
      </c>
      <c r="B2361" s="63"/>
      <c r="C2361" s="4"/>
      <c r="D2361" s="2"/>
      <c r="E2361" s="2"/>
      <c r="F2361" s="4"/>
      <c r="G2361" s="2"/>
      <c r="H2361" s="2"/>
      <c r="I2361" s="6"/>
      <c r="J2361" s="3"/>
    </row>
    <row r="2362" spans="1:10" s="23" customFormat="1" x14ac:dyDescent="0.45">
      <c r="A2362" s="47" t="s">
        <v>1243</v>
      </c>
      <c r="B2362" s="64" t="s">
        <v>1595</v>
      </c>
      <c r="C2362" s="13">
        <v>324</v>
      </c>
      <c r="D2362" s="14">
        <v>240</v>
      </c>
      <c r="E2362" s="14">
        <v>77760</v>
      </c>
      <c r="F2362" s="13">
        <v>330</v>
      </c>
      <c r="G2362" s="14">
        <v>240</v>
      </c>
      <c r="H2362" s="14">
        <v>79200</v>
      </c>
      <c r="I2362" s="1">
        <v>6</v>
      </c>
      <c r="J2362" s="9">
        <v>1440</v>
      </c>
    </row>
    <row r="2363" spans="1:10" s="23" customFormat="1" x14ac:dyDescent="0.45">
      <c r="A2363" s="47" t="s">
        <v>2066</v>
      </c>
      <c r="B2363" s="64" t="s">
        <v>1595</v>
      </c>
      <c r="C2363" s="13">
        <v>324</v>
      </c>
      <c r="D2363" s="14">
        <v>20</v>
      </c>
      <c r="E2363" s="14">
        <v>6480</v>
      </c>
      <c r="F2363" s="13">
        <v>330</v>
      </c>
      <c r="G2363" s="14">
        <v>20</v>
      </c>
      <c r="H2363" s="14">
        <v>6600</v>
      </c>
      <c r="I2363" s="1">
        <v>6</v>
      </c>
      <c r="J2363" s="9">
        <v>120</v>
      </c>
    </row>
    <row r="2364" spans="1:10" s="23" customFormat="1" x14ac:dyDescent="0.45">
      <c r="A2364" s="47" t="s">
        <v>899</v>
      </c>
      <c r="B2364" s="64" t="s">
        <v>1595</v>
      </c>
      <c r="C2364" s="13">
        <v>300</v>
      </c>
      <c r="D2364" s="14">
        <v>130</v>
      </c>
      <c r="E2364" s="14">
        <v>39000</v>
      </c>
      <c r="F2364" s="13">
        <v>306</v>
      </c>
      <c r="G2364" s="14">
        <v>130</v>
      </c>
      <c r="H2364" s="14">
        <v>39780</v>
      </c>
      <c r="I2364" s="1">
        <v>6</v>
      </c>
      <c r="J2364" s="9">
        <v>780</v>
      </c>
    </row>
    <row r="2365" spans="1:10" s="23" customFormat="1" x14ac:dyDescent="0.45">
      <c r="A2365" s="47" t="s">
        <v>1546</v>
      </c>
      <c r="B2365" s="64" t="s">
        <v>1595</v>
      </c>
      <c r="C2365" s="13">
        <v>300</v>
      </c>
      <c r="D2365" s="14">
        <v>25</v>
      </c>
      <c r="E2365" s="14">
        <v>7500</v>
      </c>
      <c r="F2365" s="13">
        <v>306</v>
      </c>
      <c r="G2365" s="14">
        <v>25</v>
      </c>
      <c r="H2365" s="14">
        <v>7650</v>
      </c>
      <c r="I2365" s="1">
        <v>6</v>
      </c>
      <c r="J2365" s="9">
        <v>150</v>
      </c>
    </row>
    <row r="2366" spans="1:10" s="23" customFormat="1" x14ac:dyDescent="0.45">
      <c r="A2366" s="47" t="s">
        <v>1406</v>
      </c>
      <c r="B2366" s="64" t="s">
        <v>1595</v>
      </c>
      <c r="C2366" s="13">
        <v>376</v>
      </c>
      <c r="D2366" s="14">
        <v>18</v>
      </c>
      <c r="E2366" s="14">
        <v>6768</v>
      </c>
      <c r="F2366" s="13">
        <v>384</v>
      </c>
      <c r="G2366" s="14">
        <v>18</v>
      </c>
      <c r="H2366" s="14">
        <v>6912</v>
      </c>
      <c r="I2366" s="1">
        <v>8</v>
      </c>
      <c r="J2366" s="9">
        <v>144</v>
      </c>
    </row>
    <row r="2367" spans="1:10" s="23" customFormat="1" x14ac:dyDescent="0.45">
      <c r="A2367" s="47" t="s">
        <v>2308</v>
      </c>
      <c r="B2367" s="64" t="s">
        <v>1595</v>
      </c>
      <c r="C2367" s="13">
        <v>466</v>
      </c>
      <c r="D2367" s="14">
        <v>11</v>
      </c>
      <c r="E2367" s="14">
        <v>5126</v>
      </c>
      <c r="F2367" s="13">
        <v>475</v>
      </c>
      <c r="G2367" s="14">
        <v>11</v>
      </c>
      <c r="H2367" s="14">
        <v>5225</v>
      </c>
      <c r="I2367" s="1">
        <v>9</v>
      </c>
      <c r="J2367" s="9">
        <v>99</v>
      </c>
    </row>
    <row r="2368" spans="1:10" s="23" customFormat="1" x14ac:dyDescent="0.45">
      <c r="A2368" s="47" t="s">
        <v>770</v>
      </c>
      <c r="B2368" s="64" t="s">
        <v>1595</v>
      </c>
      <c r="C2368" s="13">
        <v>195</v>
      </c>
      <c r="D2368" s="14">
        <v>5</v>
      </c>
      <c r="E2368" s="14">
        <v>975</v>
      </c>
      <c r="F2368" s="13">
        <v>199</v>
      </c>
      <c r="G2368" s="14">
        <v>5</v>
      </c>
      <c r="H2368" s="14">
        <v>995</v>
      </c>
      <c r="I2368" s="1">
        <v>4</v>
      </c>
      <c r="J2368" s="9">
        <v>20</v>
      </c>
    </row>
    <row r="2369" spans="1:10" s="23" customFormat="1" x14ac:dyDescent="0.45">
      <c r="A2369" s="47" t="s">
        <v>1372</v>
      </c>
      <c r="B2369" s="64" t="s">
        <v>1595</v>
      </c>
      <c r="C2369" s="13">
        <v>195</v>
      </c>
      <c r="D2369" s="14">
        <v>6</v>
      </c>
      <c r="E2369" s="14">
        <v>1170</v>
      </c>
      <c r="F2369" s="13">
        <v>199</v>
      </c>
      <c r="G2369" s="14">
        <v>6</v>
      </c>
      <c r="H2369" s="14">
        <v>1194</v>
      </c>
      <c r="I2369" s="1">
        <v>4</v>
      </c>
      <c r="J2369" s="9">
        <v>24</v>
      </c>
    </row>
    <row r="2370" spans="1:10" s="23" customFormat="1" x14ac:dyDescent="0.45">
      <c r="A2370" s="47" t="s">
        <v>119</v>
      </c>
      <c r="B2370" s="64" t="s">
        <v>1595</v>
      </c>
      <c r="C2370" s="13">
        <v>240</v>
      </c>
      <c r="D2370" s="14">
        <v>30</v>
      </c>
      <c r="E2370" s="14">
        <v>7200</v>
      </c>
      <c r="F2370" s="13">
        <v>245</v>
      </c>
      <c r="G2370" s="14">
        <v>30</v>
      </c>
      <c r="H2370" s="14">
        <v>7350</v>
      </c>
      <c r="I2370" s="1">
        <v>5</v>
      </c>
      <c r="J2370" s="9">
        <v>150</v>
      </c>
    </row>
    <row r="2371" spans="1:10" s="23" customFormat="1" x14ac:dyDescent="0.45">
      <c r="A2371" s="47" t="s">
        <v>219</v>
      </c>
      <c r="B2371" s="64" t="s">
        <v>1595</v>
      </c>
      <c r="C2371" s="13">
        <v>115</v>
      </c>
      <c r="D2371" s="14">
        <v>5</v>
      </c>
      <c r="E2371" s="14">
        <v>575</v>
      </c>
      <c r="F2371" s="13">
        <v>117</v>
      </c>
      <c r="G2371" s="14">
        <v>5</v>
      </c>
      <c r="H2371" s="14">
        <v>585</v>
      </c>
      <c r="I2371" s="1">
        <v>2</v>
      </c>
      <c r="J2371" s="9">
        <v>10</v>
      </c>
    </row>
    <row r="2372" spans="1:10" s="23" customFormat="1" x14ac:dyDescent="0.45">
      <c r="A2372" s="47" t="s">
        <v>175</v>
      </c>
      <c r="B2372" s="64" t="s">
        <v>1595</v>
      </c>
      <c r="C2372" s="13">
        <v>197</v>
      </c>
      <c r="D2372" s="14">
        <v>450</v>
      </c>
      <c r="E2372" s="14">
        <v>88650</v>
      </c>
      <c r="F2372" s="13">
        <v>200</v>
      </c>
      <c r="G2372" s="14">
        <v>450</v>
      </c>
      <c r="H2372" s="14">
        <v>90000</v>
      </c>
      <c r="I2372" s="1">
        <v>3</v>
      </c>
      <c r="J2372" s="9">
        <v>1350</v>
      </c>
    </row>
    <row r="2373" spans="1:10" s="23" customFormat="1" x14ac:dyDescent="0.45">
      <c r="A2373" s="47" t="s">
        <v>1957</v>
      </c>
      <c r="B2373" s="64" t="s">
        <v>1595</v>
      </c>
      <c r="C2373" s="13">
        <v>205</v>
      </c>
      <c r="D2373" s="14">
        <v>65</v>
      </c>
      <c r="E2373" s="14">
        <v>13325</v>
      </c>
      <c r="F2373" s="13">
        <v>209</v>
      </c>
      <c r="G2373" s="14">
        <v>65</v>
      </c>
      <c r="H2373" s="14">
        <v>13585</v>
      </c>
      <c r="I2373" s="1">
        <v>4</v>
      </c>
      <c r="J2373" s="9">
        <v>260</v>
      </c>
    </row>
    <row r="2374" spans="1:10" s="23" customFormat="1" x14ac:dyDescent="0.45">
      <c r="A2374" s="47" t="s">
        <v>1049</v>
      </c>
      <c r="B2374" s="64" t="s">
        <v>1595</v>
      </c>
      <c r="C2374" s="13">
        <v>90</v>
      </c>
      <c r="D2374" s="14">
        <v>75</v>
      </c>
      <c r="E2374" s="14">
        <v>6750</v>
      </c>
      <c r="F2374" s="13">
        <v>92</v>
      </c>
      <c r="G2374" s="14">
        <v>75</v>
      </c>
      <c r="H2374" s="14">
        <v>6900</v>
      </c>
      <c r="I2374" s="1">
        <v>2</v>
      </c>
      <c r="J2374" s="9">
        <v>150</v>
      </c>
    </row>
    <row r="2375" spans="1:10" s="23" customFormat="1" x14ac:dyDescent="0.45">
      <c r="A2375" s="47" t="s">
        <v>1641</v>
      </c>
      <c r="B2375" s="64" t="s">
        <v>1595</v>
      </c>
      <c r="C2375" s="13">
        <v>90</v>
      </c>
      <c r="D2375" s="14">
        <v>20</v>
      </c>
      <c r="E2375" s="14">
        <v>1800</v>
      </c>
      <c r="F2375" s="13">
        <v>92</v>
      </c>
      <c r="G2375" s="14">
        <v>20</v>
      </c>
      <c r="H2375" s="14">
        <v>1840</v>
      </c>
      <c r="I2375" s="1">
        <v>2</v>
      </c>
      <c r="J2375" s="9">
        <v>40</v>
      </c>
    </row>
    <row r="2376" spans="1:10" s="23" customFormat="1" x14ac:dyDescent="0.45">
      <c r="A2376" s="47" t="s">
        <v>1335</v>
      </c>
      <c r="B2376" s="64" t="s">
        <v>1595</v>
      </c>
      <c r="C2376" s="13">
        <v>19.399999999999999</v>
      </c>
      <c r="D2376" s="14">
        <v>160</v>
      </c>
      <c r="E2376" s="14">
        <v>3104</v>
      </c>
      <c r="F2376" s="13">
        <v>20</v>
      </c>
      <c r="G2376" s="14">
        <v>160</v>
      </c>
      <c r="H2376" s="14">
        <v>3200</v>
      </c>
      <c r="I2376" s="1">
        <v>0.6</v>
      </c>
      <c r="J2376" s="9">
        <v>96</v>
      </c>
    </row>
    <row r="2377" spans="1:10" s="23" customFormat="1" x14ac:dyDescent="0.45">
      <c r="A2377" s="47" t="s">
        <v>1060</v>
      </c>
      <c r="B2377" s="64" t="s">
        <v>1595</v>
      </c>
      <c r="C2377" s="13">
        <v>125</v>
      </c>
      <c r="D2377" s="14">
        <v>56</v>
      </c>
      <c r="E2377" s="14">
        <v>7000</v>
      </c>
      <c r="F2377" s="13">
        <v>128</v>
      </c>
      <c r="G2377" s="14">
        <v>56</v>
      </c>
      <c r="H2377" s="14">
        <v>7168</v>
      </c>
      <c r="I2377" s="1">
        <v>3</v>
      </c>
      <c r="J2377" s="9">
        <v>168</v>
      </c>
    </row>
    <row r="2378" spans="1:10" s="23" customFormat="1" x14ac:dyDescent="0.45">
      <c r="A2378" s="47" t="s">
        <v>2015</v>
      </c>
      <c r="B2378" s="64" t="s">
        <v>1595</v>
      </c>
      <c r="C2378" s="13">
        <v>0</v>
      </c>
      <c r="D2378" s="14">
        <v>0</v>
      </c>
      <c r="E2378" s="14">
        <v>0</v>
      </c>
      <c r="F2378" s="13">
        <v>77</v>
      </c>
      <c r="G2378" s="14">
        <v>10</v>
      </c>
      <c r="H2378" s="14">
        <v>770</v>
      </c>
      <c r="I2378" s="1">
        <v>77</v>
      </c>
      <c r="J2378" s="9">
        <v>770</v>
      </c>
    </row>
    <row r="2379" spans="1:10" s="23" customFormat="1" x14ac:dyDescent="0.45">
      <c r="A2379" s="47" t="s">
        <v>937</v>
      </c>
      <c r="B2379" s="64" t="s">
        <v>1595</v>
      </c>
      <c r="C2379" s="13">
        <v>0</v>
      </c>
      <c r="D2379" s="14">
        <v>0</v>
      </c>
      <c r="E2379" s="14">
        <v>0</v>
      </c>
      <c r="F2379" s="13">
        <v>43</v>
      </c>
      <c r="G2379" s="14">
        <v>50</v>
      </c>
      <c r="H2379" s="14">
        <v>2150</v>
      </c>
      <c r="I2379" s="1">
        <v>43</v>
      </c>
      <c r="J2379" s="9">
        <v>2150</v>
      </c>
    </row>
    <row r="2380" spans="1:10" s="23" customFormat="1" x14ac:dyDescent="0.45">
      <c r="A2380" s="69" t="s">
        <v>1064</v>
      </c>
      <c r="B2380" s="65"/>
      <c r="C2380" s="49">
        <f>SUM($C$2362:$C$2379)</f>
        <v>3561.4</v>
      </c>
      <c r="D2380" s="50">
        <f>SUM($D$2362:$D$2379)</f>
        <v>1316</v>
      </c>
      <c r="E2380" s="50">
        <f>SUM($E$2362:$E$2379)</f>
        <v>273183</v>
      </c>
      <c r="F2380" s="49">
        <f>SUM($F$2362:$F$2379)</f>
        <v>3752</v>
      </c>
      <c r="G2380" s="50">
        <f>SUM($G$2362:$G$2379)</f>
        <v>1376</v>
      </c>
      <c r="H2380" s="50">
        <f>SUM($H$2362:$H$2379)</f>
        <v>281104</v>
      </c>
      <c r="I2380" s="51">
        <f>SUM($I$2362:$I$2379)</f>
        <v>190.6</v>
      </c>
      <c r="J2380" s="52">
        <f>SUM($J$2362:$J$2379)</f>
        <v>7921</v>
      </c>
    </row>
    <row r="2381" spans="1:10" s="23" customFormat="1" x14ac:dyDescent="0.45">
      <c r="A2381" s="16"/>
      <c r="B2381" s="67"/>
      <c r="C2381" s="13"/>
      <c r="D2381" s="7"/>
      <c r="E2381" s="7"/>
      <c r="F2381" s="13"/>
      <c r="G2381" s="7"/>
      <c r="H2381" s="7"/>
      <c r="I2381" s="1"/>
      <c r="J2381" s="9"/>
    </row>
    <row r="2382" spans="1:10" s="23" customFormat="1" x14ac:dyDescent="0.45">
      <c r="A2382" s="45" t="s">
        <v>1964</v>
      </c>
      <c r="B2382" s="63"/>
      <c r="C2382" s="4"/>
      <c r="D2382" s="2"/>
      <c r="E2382" s="2"/>
      <c r="F2382" s="4"/>
      <c r="G2382" s="2"/>
      <c r="H2382" s="2"/>
      <c r="I2382" s="6"/>
      <c r="J2382" s="3"/>
    </row>
    <row r="2383" spans="1:10" s="23" customFormat="1" x14ac:dyDescent="0.45">
      <c r="A2383" s="47" t="s">
        <v>915</v>
      </c>
      <c r="B2383" s="64" t="s">
        <v>1842</v>
      </c>
      <c r="C2383" s="13">
        <v>634</v>
      </c>
      <c r="D2383" s="14">
        <v>8</v>
      </c>
      <c r="E2383" s="14">
        <v>5072</v>
      </c>
      <c r="F2383" s="13">
        <v>634</v>
      </c>
      <c r="G2383" s="14">
        <v>8</v>
      </c>
      <c r="H2383" s="14">
        <v>5072</v>
      </c>
      <c r="I2383" s="1">
        <v>0</v>
      </c>
      <c r="J2383" s="9">
        <v>0</v>
      </c>
    </row>
    <row r="2384" spans="1:10" s="23" customFormat="1" x14ac:dyDescent="0.45">
      <c r="A2384" s="69" t="s">
        <v>469</v>
      </c>
      <c r="B2384" s="65"/>
      <c r="C2384" s="49">
        <f>SUM($C$2383:$C$2383)</f>
        <v>634</v>
      </c>
      <c r="D2384" s="50">
        <f>SUM($D$2383:$D$2383)</f>
        <v>8</v>
      </c>
      <c r="E2384" s="50">
        <f>SUM($E$2383:$E$2383)</f>
        <v>5072</v>
      </c>
      <c r="F2384" s="49">
        <f>SUM($F$2383:$F$2383)</f>
        <v>634</v>
      </c>
      <c r="G2384" s="50">
        <f>SUM($G$2383:$G$2383)</f>
        <v>8</v>
      </c>
      <c r="H2384" s="50">
        <f>SUM($H$2383:$H$2383)</f>
        <v>5072</v>
      </c>
      <c r="I2384" s="51">
        <f>SUM($I$2383:$I$2383)</f>
        <v>0</v>
      </c>
      <c r="J2384" s="52">
        <f>SUM($J$2383:$J$2383)</f>
        <v>0</v>
      </c>
    </row>
    <row r="2385" spans="1:10" s="23" customFormat="1" ht="14.65" thickBot="1" x14ac:dyDescent="0.5">
      <c r="A2385" s="53" t="s">
        <v>1126</v>
      </c>
      <c r="B2385" s="66"/>
      <c r="C2385" s="55">
        <f>$C$2322+$C$2359+$C$2380+$C$2384</f>
        <v>20729.400000000001</v>
      </c>
      <c r="D2385" s="56">
        <f>$D$2322+$D$2359+$D$2380+$D$2384</f>
        <v>6718</v>
      </c>
      <c r="E2385" s="56">
        <f>$E$2322+$E$2359+$E$2380+$E$2384</f>
        <v>1709773</v>
      </c>
      <c r="F2385" s="55">
        <f>$F$2322+$F$2359+$F$2380+$F$2384</f>
        <v>20962</v>
      </c>
      <c r="G2385" s="56">
        <f>$G$2322+$G$2359+$G$2380+$G$2384</f>
        <v>6753</v>
      </c>
      <c r="H2385" s="56">
        <f>$H$2322+$H$2359+$H$2380+$H$2384</f>
        <v>1739934</v>
      </c>
      <c r="I2385" s="57">
        <f>$I$2322+$I$2359+$I$2380+$I$2384</f>
        <v>232.6</v>
      </c>
      <c r="J2385" s="58">
        <f>$J$2322+$J$2359+$J$2380+$J$2384</f>
        <v>30161</v>
      </c>
    </row>
    <row r="2386" spans="1:10" s="23" customFormat="1" ht="14.65" thickTop="1" x14ac:dyDescent="0.45">
      <c r="A2386" s="35" t="s">
        <v>868</v>
      </c>
      <c r="B2386" s="61"/>
      <c r="C2386" s="36">
        <f>$C$1834+$C$1912+$C$2063+$C$2311+$C$2385</f>
        <v>6159515.3400000036</v>
      </c>
      <c r="D2386" s="72">
        <f>$D$1834+$D$1912+$D$2063+$D$2311+$D$2385</f>
        <v>2981795</v>
      </c>
      <c r="E2386" s="72">
        <f>$E$1834+$E$1912+$E$2063+$E$2311+$E$2385</f>
        <v>23512075.780000005</v>
      </c>
      <c r="F2386" s="36">
        <f>$F$1834+$F$1912+$F$2063+$F$2311+$F$2385</f>
        <v>6133569.7699999996</v>
      </c>
      <c r="G2386" s="72">
        <f>$G$1834+$G$1912+$G$2063+$G$2311+$G$2385</f>
        <v>3054563</v>
      </c>
      <c r="H2386" s="72">
        <f>$H$1834+$H$1912+$H$2063+$H$2311+$H$2385</f>
        <v>25400668.340000004</v>
      </c>
      <c r="I2386" s="38">
        <f>$I$1834+$I$1912+$I$2063+$I$2311+$I$2385</f>
        <v>-25945.569999999985</v>
      </c>
      <c r="J2386" s="39">
        <f>$J$1834+$J$1912+$J$2063+$J$2311+$J$2385</f>
        <v>1888592.56</v>
      </c>
    </row>
    <row r="2387" spans="1:10" s="23" customFormat="1" x14ac:dyDescent="0.45">
      <c r="A2387" s="16"/>
      <c r="B2387" s="67"/>
      <c r="C2387" s="13"/>
      <c r="D2387" s="7"/>
      <c r="E2387" s="7"/>
      <c r="F2387" s="13"/>
      <c r="G2387" s="7"/>
      <c r="H2387" s="7"/>
      <c r="I2387" s="1"/>
      <c r="J2387" s="9"/>
    </row>
    <row r="2388" spans="1:10" s="23" customFormat="1" x14ac:dyDescent="0.45">
      <c r="A2388" s="35" t="s">
        <v>2134</v>
      </c>
      <c r="B2388" s="61"/>
      <c r="C2388" s="36"/>
      <c r="D2388" s="37"/>
      <c r="E2388" s="37"/>
      <c r="F2388" s="36"/>
      <c r="G2388" s="37"/>
      <c r="H2388" s="37"/>
      <c r="I2388" s="38"/>
      <c r="J2388" s="39"/>
    </row>
    <row r="2389" spans="1:10" s="23" customFormat="1" x14ac:dyDescent="0.45">
      <c r="A2389" s="88" t="s">
        <v>1207</v>
      </c>
      <c r="B2389" s="62"/>
      <c r="C2389" s="41"/>
      <c r="D2389" s="42"/>
      <c r="E2389" s="42"/>
      <c r="F2389" s="41"/>
      <c r="G2389" s="42"/>
      <c r="H2389" s="42"/>
      <c r="I2389" s="43"/>
      <c r="J2389" s="44"/>
    </row>
    <row r="2390" spans="1:10" s="23" customFormat="1" x14ac:dyDescent="0.45">
      <c r="A2390" s="45" t="s">
        <v>1295</v>
      </c>
      <c r="B2390" s="63"/>
      <c r="C2390" s="4"/>
      <c r="D2390" s="2"/>
      <c r="E2390" s="2"/>
      <c r="F2390" s="4"/>
      <c r="G2390" s="2"/>
      <c r="H2390" s="2"/>
      <c r="I2390" s="6"/>
      <c r="J2390" s="3"/>
    </row>
    <row r="2391" spans="1:10" s="23" customFormat="1" x14ac:dyDescent="0.45">
      <c r="A2391" s="47" t="s">
        <v>182</v>
      </c>
      <c r="B2391" s="64" t="s">
        <v>1842</v>
      </c>
      <c r="C2391" s="13">
        <v>29</v>
      </c>
      <c r="D2391" s="14">
        <v>52</v>
      </c>
      <c r="E2391" s="14">
        <v>1508</v>
      </c>
      <c r="F2391" s="13">
        <v>29.6</v>
      </c>
      <c r="G2391" s="14">
        <v>55</v>
      </c>
      <c r="H2391" s="14">
        <v>1628</v>
      </c>
      <c r="I2391" s="1">
        <v>0.6</v>
      </c>
      <c r="J2391" s="9">
        <v>120</v>
      </c>
    </row>
    <row r="2392" spans="1:10" s="23" customFormat="1" x14ac:dyDescent="0.45">
      <c r="A2392" s="69" t="s">
        <v>741</v>
      </c>
      <c r="B2392" s="65"/>
      <c r="C2392" s="49">
        <f>SUM($C$2391:$C$2391)</f>
        <v>29</v>
      </c>
      <c r="D2392" s="50">
        <f>SUM($D$2391:$D$2391)</f>
        <v>52</v>
      </c>
      <c r="E2392" s="50">
        <f>SUM($E$2391:$E$2391)</f>
        <v>1508</v>
      </c>
      <c r="F2392" s="49">
        <f>SUM($F$2391:$F$2391)</f>
        <v>29.6</v>
      </c>
      <c r="G2392" s="50">
        <f>SUM($G$2391:$G$2391)</f>
        <v>55</v>
      </c>
      <c r="H2392" s="50">
        <f>SUM($H$2391:$H$2391)</f>
        <v>1628</v>
      </c>
      <c r="I2392" s="51">
        <f>SUM($I$2391:$I$2391)</f>
        <v>0.6</v>
      </c>
      <c r="J2392" s="52">
        <f>SUM($J$2391:$J$2391)</f>
        <v>120</v>
      </c>
    </row>
    <row r="2393" spans="1:10" s="23" customFormat="1" ht="14.65" thickBot="1" x14ac:dyDescent="0.5">
      <c r="A2393" s="89" t="s">
        <v>680</v>
      </c>
      <c r="B2393" s="66"/>
      <c r="C2393" s="55">
        <f>$C$2392</f>
        <v>29</v>
      </c>
      <c r="D2393" s="56">
        <f>$D$2392</f>
        <v>52</v>
      </c>
      <c r="E2393" s="56">
        <f>$E$2392</f>
        <v>1508</v>
      </c>
      <c r="F2393" s="55">
        <f>$F$2392</f>
        <v>29.6</v>
      </c>
      <c r="G2393" s="56">
        <f>$G$2392</f>
        <v>55</v>
      </c>
      <c r="H2393" s="56">
        <f>$H$2392</f>
        <v>1628</v>
      </c>
      <c r="I2393" s="57">
        <f>$I$2392</f>
        <v>0.6</v>
      </c>
      <c r="J2393" s="58">
        <f>$J$2392</f>
        <v>120</v>
      </c>
    </row>
    <row r="2394" spans="1:10" s="23" customFormat="1" ht="14.65" thickTop="1" x14ac:dyDescent="0.45">
      <c r="A2394" s="35" t="s">
        <v>1169</v>
      </c>
      <c r="B2394" s="61"/>
      <c r="C2394" s="36">
        <f>$C$2393</f>
        <v>29</v>
      </c>
      <c r="D2394" s="72">
        <f>$D$2393</f>
        <v>52</v>
      </c>
      <c r="E2394" s="72">
        <f>$E$2393</f>
        <v>1508</v>
      </c>
      <c r="F2394" s="36">
        <f>$F$2393</f>
        <v>29.6</v>
      </c>
      <c r="G2394" s="72">
        <f>$G$2393</f>
        <v>55</v>
      </c>
      <c r="H2394" s="72">
        <f>$H$2393</f>
        <v>1628</v>
      </c>
      <c r="I2394" s="38">
        <f>$I$2393</f>
        <v>0.6</v>
      </c>
      <c r="J2394" s="39">
        <f>$J$2393</f>
        <v>120</v>
      </c>
    </row>
    <row r="2395" spans="1:10" s="23" customFormat="1" x14ac:dyDescent="0.45">
      <c r="A2395" s="16"/>
      <c r="B2395" s="67"/>
      <c r="C2395" s="13"/>
      <c r="D2395" s="7"/>
      <c r="E2395" s="7"/>
      <c r="F2395" s="13"/>
      <c r="G2395" s="7"/>
      <c r="H2395" s="7"/>
      <c r="I2395" s="1"/>
      <c r="J2395" s="9"/>
    </row>
    <row r="2396" spans="1:10" s="23" customFormat="1" x14ac:dyDescent="0.45">
      <c r="A2396" s="35" t="s">
        <v>593</v>
      </c>
      <c r="B2396" s="61"/>
      <c r="C2396" s="36"/>
      <c r="D2396" s="37"/>
      <c r="E2396" s="37"/>
      <c r="F2396" s="36"/>
      <c r="G2396" s="37"/>
      <c r="H2396" s="37"/>
      <c r="I2396" s="38"/>
      <c r="J2396" s="39"/>
    </row>
    <row r="2397" spans="1:10" s="23" customFormat="1" x14ac:dyDescent="0.45">
      <c r="A2397" s="40" t="s">
        <v>969</v>
      </c>
      <c r="B2397" s="62"/>
      <c r="C2397" s="41"/>
      <c r="D2397" s="42"/>
      <c r="E2397" s="42"/>
      <c r="F2397" s="41"/>
      <c r="G2397" s="42"/>
      <c r="H2397" s="42"/>
      <c r="I2397" s="43"/>
      <c r="J2397" s="44"/>
    </row>
    <row r="2398" spans="1:10" s="23" customFormat="1" x14ac:dyDescent="0.45">
      <c r="A2398" s="45" t="s">
        <v>99</v>
      </c>
      <c r="B2398" s="63"/>
      <c r="C2398" s="4"/>
      <c r="D2398" s="2"/>
      <c r="E2398" s="2"/>
      <c r="F2398" s="4"/>
      <c r="G2398" s="2"/>
      <c r="H2398" s="2"/>
      <c r="I2398" s="6"/>
      <c r="J2398" s="3"/>
    </row>
    <row r="2399" spans="1:10" s="23" customFormat="1" x14ac:dyDescent="0.45">
      <c r="A2399" s="47" t="s">
        <v>207</v>
      </c>
      <c r="B2399" s="64" t="s">
        <v>1595</v>
      </c>
      <c r="C2399" s="13">
        <v>35000</v>
      </c>
      <c r="D2399" s="14">
        <v>1</v>
      </c>
      <c r="E2399" s="14">
        <v>31818.18</v>
      </c>
      <c r="F2399" s="13">
        <v>25000</v>
      </c>
      <c r="G2399" s="14">
        <v>1</v>
      </c>
      <c r="H2399" s="14">
        <v>22727.27</v>
      </c>
      <c r="I2399" s="1">
        <v>-10000</v>
      </c>
      <c r="J2399" s="9">
        <v>-9090.91</v>
      </c>
    </row>
    <row r="2400" spans="1:10" s="23" customFormat="1" x14ac:dyDescent="0.45">
      <c r="A2400" s="47" t="s">
        <v>1373</v>
      </c>
      <c r="B2400" s="64" t="s">
        <v>1595</v>
      </c>
      <c r="C2400" s="13">
        <v>10000</v>
      </c>
      <c r="D2400" s="14">
        <v>1</v>
      </c>
      <c r="E2400" s="14">
        <v>10000</v>
      </c>
      <c r="F2400" s="13">
        <v>0</v>
      </c>
      <c r="G2400" s="14">
        <v>0</v>
      </c>
      <c r="H2400" s="14">
        <v>0</v>
      </c>
      <c r="I2400" s="1">
        <v>-10000</v>
      </c>
      <c r="J2400" s="9">
        <v>-10000</v>
      </c>
    </row>
    <row r="2401" spans="1:10" s="23" customFormat="1" x14ac:dyDescent="0.45">
      <c r="A2401" s="47" t="s">
        <v>838</v>
      </c>
      <c r="B2401" s="64" t="s">
        <v>1595</v>
      </c>
      <c r="C2401" s="13">
        <v>45</v>
      </c>
      <c r="D2401" s="14">
        <v>0</v>
      </c>
      <c r="E2401" s="14">
        <v>0</v>
      </c>
      <c r="F2401" s="13">
        <v>0</v>
      </c>
      <c r="G2401" s="14">
        <v>0</v>
      </c>
      <c r="H2401" s="14">
        <v>0</v>
      </c>
      <c r="I2401" s="1">
        <v>-45</v>
      </c>
      <c r="J2401" s="9">
        <v>0</v>
      </c>
    </row>
    <row r="2402" spans="1:10" s="23" customFormat="1" x14ac:dyDescent="0.45">
      <c r="A2402" s="47" t="s">
        <v>435</v>
      </c>
      <c r="B2402" s="64" t="s">
        <v>1595</v>
      </c>
      <c r="C2402" s="13">
        <v>35</v>
      </c>
      <c r="D2402" s="14">
        <v>0</v>
      </c>
      <c r="E2402" s="14">
        <v>0</v>
      </c>
      <c r="F2402" s="13">
        <v>0</v>
      </c>
      <c r="G2402" s="14">
        <v>0</v>
      </c>
      <c r="H2402" s="14">
        <v>0</v>
      </c>
      <c r="I2402" s="1">
        <v>-35</v>
      </c>
      <c r="J2402" s="9">
        <v>0</v>
      </c>
    </row>
    <row r="2403" spans="1:10" s="23" customFormat="1" x14ac:dyDescent="0.45">
      <c r="A2403" s="47" t="s">
        <v>1961</v>
      </c>
      <c r="B2403" s="64" t="s">
        <v>1595</v>
      </c>
      <c r="C2403" s="13">
        <v>70</v>
      </c>
      <c r="D2403" s="14">
        <v>0</v>
      </c>
      <c r="E2403" s="14">
        <v>0</v>
      </c>
      <c r="F2403" s="13">
        <v>0</v>
      </c>
      <c r="G2403" s="14">
        <v>0</v>
      </c>
      <c r="H2403" s="14">
        <v>0</v>
      </c>
      <c r="I2403" s="1">
        <v>-70</v>
      </c>
      <c r="J2403" s="9">
        <v>0</v>
      </c>
    </row>
    <row r="2404" spans="1:10" s="23" customFormat="1" x14ac:dyDescent="0.45">
      <c r="A2404" s="47" t="s">
        <v>1743</v>
      </c>
      <c r="B2404" s="64" t="s">
        <v>1595</v>
      </c>
      <c r="C2404" s="13">
        <v>400</v>
      </c>
      <c r="D2404" s="14">
        <v>0</v>
      </c>
      <c r="E2404" s="14">
        <v>0</v>
      </c>
      <c r="F2404" s="13">
        <v>440</v>
      </c>
      <c r="G2404" s="14">
        <v>0</v>
      </c>
      <c r="H2404" s="14">
        <v>0</v>
      </c>
      <c r="I2404" s="1">
        <v>40</v>
      </c>
      <c r="J2404" s="9">
        <v>0</v>
      </c>
    </row>
    <row r="2405" spans="1:10" s="23" customFormat="1" x14ac:dyDescent="0.45">
      <c r="A2405" s="47" t="s">
        <v>1468</v>
      </c>
      <c r="B2405" s="64" t="s">
        <v>1595</v>
      </c>
      <c r="C2405" s="13">
        <v>355</v>
      </c>
      <c r="D2405" s="14">
        <v>0</v>
      </c>
      <c r="E2405" s="14">
        <v>0</v>
      </c>
      <c r="F2405" s="13">
        <v>390</v>
      </c>
      <c r="G2405" s="14">
        <v>0</v>
      </c>
      <c r="H2405" s="14">
        <v>0</v>
      </c>
      <c r="I2405" s="1">
        <v>35</v>
      </c>
      <c r="J2405" s="9">
        <v>0</v>
      </c>
    </row>
    <row r="2406" spans="1:10" s="23" customFormat="1" x14ac:dyDescent="0.45">
      <c r="A2406" s="47" t="s">
        <v>2028</v>
      </c>
      <c r="B2406" s="64" t="s">
        <v>1595</v>
      </c>
      <c r="C2406" s="13">
        <v>310</v>
      </c>
      <c r="D2406" s="14">
        <v>0</v>
      </c>
      <c r="E2406" s="14">
        <v>0</v>
      </c>
      <c r="F2406" s="13">
        <v>340</v>
      </c>
      <c r="G2406" s="14">
        <v>0</v>
      </c>
      <c r="H2406" s="14">
        <v>0</v>
      </c>
      <c r="I2406" s="1">
        <v>30</v>
      </c>
      <c r="J2406" s="9">
        <v>0</v>
      </c>
    </row>
    <row r="2407" spans="1:10" s="23" customFormat="1" x14ac:dyDescent="0.45">
      <c r="A2407" s="47" t="s">
        <v>1139</v>
      </c>
      <c r="B2407" s="64" t="s">
        <v>1595</v>
      </c>
      <c r="C2407" s="13">
        <v>250</v>
      </c>
      <c r="D2407" s="14">
        <v>0</v>
      </c>
      <c r="E2407" s="14">
        <v>0</v>
      </c>
      <c r="F2407" s="13">
        <v>275</v>
      </c>
      <c r="G2407" s="14">
        <v>0</v>
      </c>
      <c r="H2407" s="14">
        <v>0</v>
      </c>
      <c r="I2407" s="1">
        <v>25</v>
      </c>
      <c r="J2407" s="9">
        <v>0</v>
      </c>
    </row>
    <row r="2408" spans="1:10" s="23" customFormat="1" x14ac:dyDescent="0.45">
      <c r="A2408" s="47" t="s">
        <v>49</v>
      </c>
      <c r="B2408" s="64" t="s">
        <v>1595</v>
      </c>
      <c r="C2408" s="13">
        <v>90</v>
      </c>
      <c r="D2408" s="14">
        <v>0</v>
      </c>
      <c r="E2408" s="14">
        <v>0</v>
      </c>
      <c r="F2408" s="13">
        <v>100</v>
      </c>
      <c r="G2408" s="14">
        <v>0</v>
      </c>
      <c r="H2408" s="14">
        <v>0</v>
      </c>
      <c r="I2408" s="1">
        <v>10</v>
      </c>
      <c r="J2408" s="9">
        <v>0</v>
      </c>
    </row>
    <row r="2409" spans="1:10" s="23" customFormat="1" x14ac:dyDescent="0.45">
      <c r="A2409" s="47" t="s">
        <v>1101</v>
      </c>
      <c r="B2409" s="64" t="s">
        <v>1595</v>
      </c>
      <c r="C2409" s="13">
        <v>720</v>
      </c>
      <c r="D2409" s="14">
        <v>0</v>
      </c>
      <c r="E2409" s="14">
        <v>0</v>
      </c>
      <c r="F2409" s="13">
        <v>790</v>
      </c>
      <c r="G2409" s="14">
        <v>0</v>
      </c>
      <c r="H2409" s="14">
        <v>0</v>
      </c>
      <c r="I2409" s="1">
        <v>70</v>
      </c>
      <c r="J2409" s="9">
        <v>0</v>
      </c>
    </row>
    <row r="2410" spans="1:10" s="23" customFormat="1" x14ac:dyDescent="0.45">
      <c r="A2410" s="47" t="s">
        <v>1087</v>
      </c>
      <c r="B2410" s="64" t="s">
        <v>1595</v>
      </c>
      <c r="C2410" s="13">
        <v>640</v>
      </c>
      <c r="D2410" s="14">
        <v>0</v>
      </c>
      <c r="E2410" s="14">
        <v>0</v>
      </c>
      <c r="F2410" s="13">
        <v>700</v>
      </c>
      <c r="G2410" s="14">
        <v>0</v>
      </c>
      <c r="H2410" s="14">
        <v>0</v>
      </c>
      <c r="I2410" s="1">
        <v>60</v>
      </c>
      <c r="J2410" s="9">
        <v>0</v>
      </c>
    </row>
    <row r="2411" spans="1:10" s="23" customFormat="1" x14ac:dyDescent="0.45">
      <c r="A2411" s="47" t="s">
        <v>836</v>
      </c>
      <c r="B2411" s="64" t="s">
        <v>1595</v>
      </c>
      <c r="C2411" s="13">
        <v>575</v>
      </c>
      <c r="D2411" s="14">
        <v>0</v>
      </c>
      <c r="E2411" s="14">
        <v>0</v>
      </c>
      <c r="F2411" s="13">
        <v>630</v>
      </c>
      <c r="G2411" s="14">
        <v>0</v>
      </c>
      <c r="H2411" s="14">
        <v>0</v>
      </c>
      <c r="I2411" s="1">
        <v>55</v>
      </c>
      <c r="J2411" s="9">
        <v>0</v>
      </c>
    </row>
    <row r="2412" spans="1:10" s="23" customFormat="1" x14ac:dyDescent="0.45">
      <c r="A2412" s="47" t="s">
        <v>1440</v>
      </c>
      <c r="B2412" s="64" t="s">
        <v>1595</v>
      </c>
      <c r="C2412" s="13">
        <v>440</v>
      </c>
      <c r="D2412" s="14">
        <v>0</v>
      </c>
      <c r="E2412" s="14">
        <v>0</v>
      </c>
      <c r="F2412" s="13">
        <v>485</v>
      </c>
      <c r="G2412" s="14">
        <v>0</v>
      </c>
      <c r="H2412" s="14">
        <v>0</v>
      </c>
      <c r="I2412" s="1">
        <v>45</v>
      </c>
      <c r="J2412" s="9">
        <v>0</v>
      </c>
    </row>
    <row r="2413" spans="1:10" s="23" customFormat="1" x14ac:dyDescent="0.45">
      <c r="A2413" s="47" t="s">
        <v>612</v>
      </c>
      <c r="B2413" s="64" t="s">
        <v>1595</v>
      </c>
      <c r="C2413" s="13">
        <v>220</v>
      </c>
      <c r="D2413" s="14">
        <v>0</v>
      </c>
      <c r="E2413" s="14">
        <v>0</v>
      </c>
      <c r="F2413" s="13">
        <v>250</v>
      </c>
      <c r="G2413" s="14">
        <v>0</v>
      </c>
      <c r="H2413" s="14">
        <v>0</v>
      </c>
      <c r="I2413" s="1">
        <v>30</v>
      </c>
      <c r="J2413" s="9">
        <v>0</v>
      </c>
    </row>
    <row r="2414" spans="1:10" s="23" customFormat="1" x14ac:dyDescent="0.45">
      <c r="A2414" s="47" t="s">
        <v>2104</v>
      </c>
      <c r="B2414" s="64" t="s">
        <v>1595</v>
      </c>
      <c r="C2414" s="13">
        <v>715</v>
      </c>
      <c r="D2414" s="14">
        <v>0</v>
      </c>
      <c r="E2414" s="14">
        <v>0</v>
      </c>
      <c r="F2414" s="13">
        <v>780</v>
      </c>
      <c r="G2414" s="14">
        <v>0</v>
      </c>
      <c r="H2414" s="14">
        <v>0</v>
      </c>
      <c r="I2414" s="1">
        <v>65</v>
      </c>
      <c r="J2414" s="9">
        <v>0</v>
      </c>
    </row>
    <row r="2415" spans="1:10" s="23" customFormat="1" x14ac:dyDescent="0.45">
      <c r="A2415" s="47" t="s">
        <v>1831</v>
      </c>
      <c r="B2415" s="64" t="s">
        <v>1595</v>
      </c>
      <c r="C2415" s="13">
        <v>640</v>
      </c>
      <c r="D2415" s="14">
        <v>0</v>
      </c>
      <c r="E2415" s="14">
        <v>0</v>
      </c>
      <c r="F2415" s="13">
        <v>700</v>
      </c>
      <c r="G2415" s="14">
        <v>0</v>
      </c>
      <c r="H2415" s="14">
        <v>0</v>
      </c>
      <c r="I2415" s="1">
        <v>60</v>
      </c>
      <c r="J2415" s="9">
        <v>0</v>
      </c>
    </row>
    <row r="2416" spans="1:10" s="23" customFormat="1" x14ac:dyDescent="0.45">
      <c r="A2416" s="47" t="s">
        <v>30</v>
      </c>
      <c r="B2416" s="64" t="s">
        <v>1595</v>
      </c>
      <c r="C2416" s="13">
        <v>550</v>
      </c>
      <c r="D2416" s="14">
        <v>0</v>
      </c>
      <c r="E2416" s="14">
        <v>0</v>
      </c>
      <c r="F2416" s="13">
        <v>600</v>
      </c>
      <c r="G2416" s="14">
        <v>0</v>
      </c>
      <c r="H2416" s="14">
        <v>0</v>
      </c>
      <c r="I2416" s="1">
        <v>50</v>
      </c>
      <c r="J2416" s="9">
        <v>0</v>
      </c>
    </row>
    <row r="2417" spans="1:10" s="23" customFormat="1" x14ac:dyDescent="0.45">
      <c r="A2417" s="47" t="s">
        <v>819</v>
      </c>
      <c r="B2417" s="64" t="s">
        <v>1595</v>
      </c>
      <c r="C2417" s="13">
        <v>440</v>
      </c>
      <c r="D2417" s="14">
        <v>0</v>
      </c>
      <c r="E2417" s="14">
        <v>0</v>
      </c>
      <c r="F2417" s="13">
        <v>485</v>
      </c>
      <c r="G2417" s="14">
        <v>0</v>
      </c>
      <c r="H2417" s="14">
        <v>0</v>
      </c>
      <c r="I2417" s="1">
        <v>45</v>
      </c>
      <c r="J2417" s="9">
        <v>0</v>
      </c>
    </row>
    <row r="2418" spans="1:10" s="23" customFormat="1" x14ac:dyDescent="0.45">
      <c r="A2418" s="47" t="s">
        <v>1189</v>
      </c>
      <c r="B2418" s="64" t="s">
        <v>1595</v>
      </c>
      <c r="C2418" s="13">
        <v>220</v>
      </c>
      <c r="D2418" s="14">
        <v>0</v>
      </c>
      <c r="E2418" s="14">
        <v>0</v>
      </c>
      <c r="F2418" s="13">
        <v>240</v>
      </c>
      <c r="G2418" s="14">
        <v>0</v>
      </c>
      <c r="H2418" s="14">
        <v>0</v>
      </c>
      <c r="I2418" s="1">
        <v>20</v>
      </c>
      <c r="J2418" s="9">
        <v>0</v>
      </c>
    </row>
    <row r="2419" spans="1:10" s="23" customFormat="1" x14ac:dyDescent="0.45">
      <c r="A2419" s="47" t="s">
        <v>2149</v>
      </c>
      <c r="B2419" s="64" t="s">
        <v>1595</v>
      </c>
      <c r="C2419" s="13">
        <v>50</v>
      </c>
      <c r="D2419" s="14">
        <v>0</v>
      </c>
      <c r="E2419" s="14">
        <v>0</v>
      </c>
      <c r="F2419" s="13">
        <v>65</v>
      </c>
      <c r="G2419" s="14">
        <v>0</v>
      </c>
      <c r="H2419" s="14">
        <v>0</v>
      </c>
      <c r="I2419" s="1">
        <v>15</v>
      </c>
      <c r="J2419" s="9">
        <v>0</v>
      </c>
    </row>
    <row r="2420" spans="1:10" s="23" customFormat="1" x14ac:dyDescent="0.45">
      <c r="A2420" s="47" t="s">
        <v>970</v>
      </c>
      <c r="B2420" s="64" t="s">
        <v>1595</v>
      </c>
      <c r="C2420" s="13">
        <v>35</v>
      </c>
      <c r="D2420" s="14">
        <v>0</v>
      </c>
      <c r="E2420" s="14">
        <v>0</v>
      </c>
      <c r="F2420" s="13">
        <v>40</v>
      </c>
      <c r="G2420" s="14">
        <v>0</v>
      </c>
      <c r="H2420" s="14">
        <v>0</v>
      </c>
      <c r="I2420" s="1">
        <v>5</v>
      </c>
      <c r="J2420" s="9">
        <v>0</v>
      </c>
    </row>
    <row r="2421" spans="1:10" s="23" customFormat="1" x14ac:dyDescent="0.45">
      <c r="A2421" s="47" t="s">
        <v>938</v>
      </c>
      <c r="B2421" s="64" t="s">
        <v>1595</v>
      </c>
      <c r="C2421" s="13">
        <v>100</v>
      </c>
      <c r="D2421" s="14">
        <v>0</v>
      </c>
      <c r="E2421" s="14">
        <v>0</v>
      </c>
      <c r="F2421" s="13">
        <v>110</v>
      </c>
      <c r="G2421" s="14">
        <v>0</v>
      </c>
      <c r="H2421" s="14">
        <v>0</v>
      </c>
      <c r="I2421" s="1">
        <v>10</v>
      </c>
      <c r="J2421" s="9">
        <v>0</v>
      </c>
    </row>
    <row r="2422" spans="1:10" s="23" customFormat="1" x14ac:dyDescent="0.45">
      <c r="A2422" s="47" t="s">
        <v>2229</v>
      </c>
      <c r="B2422" s="64" t="s">
        <v>1595</v>
      </c>
      <c r="C2422" s="13">
        <v>300</v>
      </c>
      <c r="D2422" s="14">
        <v>0</v>
      </c>
      <c r="E2422" s="14">
        <v>0</v>
      </c>
      <c r="F2422" s="13">
        <v>330</v>
      </c>
      <c r="G2422" s="14">
        <v>0</v>
      </c>
      <c r="H2422" s="14">
        <v>0</v>
      </c>
      <c r="I2422" s="1">
        <v>30</v>
      </c>
      <c r="J2422" s="9">
        <v>0</v>
      </c>
    </row>
    <row r="2423" spans="1:10" s="23" customFormat="1" x14ac:dyDescent="0.45">
      <c r="A2423" s="47" t="s">
        <v>1674</v>
      </c>
      <c r="B2423" s="64" t="s">
        <v>1595</v>
      </c>
      <c r="C2423" s="13">
        <v>500</v>
      </c>
      <c r="D2423" s="14">
        <v>0</v>
      </c>
      <c r="E2423" s="14">
        <v>0</v>
      </c>
      <c r="F2423" s="13">
        <v>550</v>
      </c>
      <c r="G2423" s="14">
        <v>0</v>
      </c>
      <c r="H2423" s="14">
        <v>0</v>
      </c>
      <c r="I2423" s="1">
        <v>50</v>
      </c>
      <c r="J2423" s="9">
        <v>0</v>
      </c>
    </row>
    <row r="2424" spans="1:10" s="23" customFormat="1" x14ac:dyDescent="0.45">
      <c r="A2424" s="47" t="s">
        <v>2187</v>
      </c>
      <c r="B2424" s="64" t="s">
        <v>1595</v>
      </c>
      <c r="C2424" s="13">
        <v>17</v>
      </c>
      <c r="D2424" s="14">
        <v>0</v>
      </c>
      <c r="E2424" s="14">
        <v>0</v>
      </c>
      <c r="F2424" s="13">
        <v>0</v>
      </c>
      <c r="G2424" s="14">
        <v>0</v>
      </c>
      <c r="H2424" s="14">
        <v>0</v>
      </c>
      <c r="I2424" s="1">
        <v>-17</v>
      </c>
      <c r="J2424" s="9">
        <v>0</v>
      </c>
    </row>
    <row r="2425" spans="1:10" s="23" customFormat="1" x14ac:dyDescent="0.45">
      <c r="A2425" s="69" t="s">
        <v>971</v>
      </c>
      <c r="B2425" s="65"/>
      <c r="C2425" s="49">
        <f>SUM($C$2399:$C$2424)</f>
        <v>52717</v>
      </c>
      <c r="D2425" s="50">
        <f>SUM($D$2399:$D$2424)</f>
        <v>2</v>
      </c>
      <c r="E2425" s="50">
        <f>SUM($E$2399:$E$2424)</f>
        <v>41818.18</v>
      </c>
      <c r="F2425" s="49">
        <f>SUM($F$2399:$F$2424)</f>
        <v>33300</v>
      </c>
      <c r="G2425" s="50">
        <f>SUM($G$2399:$G$2424)</f>
        <v>1</v>
      </c>
      <c r="H2425" s="50">
        <f>SUM($H$2399:$H$2424)</f>
        <v>22727.27</v>
      </c>
      <c r="I2425" s="51">
        <f>SUM($I$2399:$I$2424)</f>
        <v>-19417</v>
      </c>
      <c r="J2425" s="52">
        <f>SUM($J$2399:$J$2424)</f>
        <v>-19090.91</v>
      </c>
    </row>
    <row r="2426" spans="1:10" s="23" customFormat="1" x14ac:dyDescent="0.45">
      <c r="A2426" s="16"/>
      <c r="B2426" s="67"/>
      <c r="C2426" s="13"/>
      <c r="D2426" s="7"/>
      <c r="E2426" s="7"/>
      <c r="F2426" s="13"/>
      <c r="G2426" s="7"/>
      <c r="H2426" s="7"/>
      <c r="I2426" s="1"/>
      <c r="J2426" s="9"/>
    </row>
    <row r="2427" spans="1:10" s="23" customFormat="1" x14ac:dyDescent="0.45">
      <c r="A2427" s="45" t="s">
        <v>1012</v>
      </c>
      <c r="B2427" s="63"/>
      <c r="C2427" s="4"/>
      <c r="D2427" s="2"/>
      <c r="E2427" s="2"/>
      <c r="F2427" s="4"/>
      <c r="G2427" s="2"/>
      <c r="H2427" s="2"/>
      <c r="I2427" s="6"/>
      <c r="J2427" s="3"/>
    </row>
    <row r="2428" spans="1:10" s="23" customFormat="1" x14ac:dyDescent="0.45">
      <c r="A2428" s="47" t="s">
        <v>736</v>
      </c>
      <c r="B2428" s="64" t="s">
        <v>1595</v>
      </c>
      <c r="C2428" s="13">
        <v>220000</v>
      </c>
      <c r="D2428" s="14">
        <v>1</v>
      </c>
      <c r="E2428" s="14">
        <v>220000</v>
      </c>
      <c r="F2428" s="13">
        <v>230000</v>
      </c>
      <c r="G2428" s="14">
        <v>1</v>
      </c>
      <c r="H2428" s="14">
        <v>230000</v>
      </c>
      <c r="I2428" s="1">
        <v>10000</v>
      </c>
      <c r="J2428" s="9">
        <v>10000</v>
      </c>
    </row>
    <row r="2429" spans="1:10" s="23" customFormat="1" x14ac:dyDescent="0.45">
      <c r="A2429" s="47" t="s">
        <v>2011</v>
      </c>
      <c r="B2429" s="64" t="s">
        <v>1595</v>
      </c>
      <c r="C2429" s="13">
        <v>10</v>
      </c>
      <c r="D2429" s="14">
        <v>0</v>
      </c>
      <c r="E2429" s="14">
        <v>0</v>
      </c>
      <c r="F2429" s="13">
        <v>0</v>
      </c>
      <c r="G2429" s="14">
        <v>0</v>
      </c>
      <c r="H2429" s="14">
        <v>0</v>
      </c>
      <c r="I2429" s="1">
        <v>-10</v>
      </c>
      <c r="J2429" s="9">
        <v>0</v>
      </c>
    </row>
    <row r="2430" spans="1:10" s="23" customFormat="1" x14ac:dyDescent="0.45">
      <c r="A2430" s="47" t="s">
        <v>700</v>
      </c>
      <c r="B2430" s="64" t="s">
        <v>1595</v>
      </c>
      <c r="C2430" s="13">
        <v>8</v>
      </c>
      <c r="D2430" s="14">
        <v>0</v>
      </c>
      <c r="E2430" s="14">
        <v>0</v>
      </c>
      <c r="F2430" s="13">
        <v>0</v>
      </c>
      <c r="G2430" s="14">
        <v>0</v>
      </c>
      <c r="H2430" s="14">
        <v>0</v>
      </c>
      <c r="I2430" s="1">
        <v>-8</v>
      </c>
      <c r="J2430" s="9">
        <v>0</v>
      </c>
    </row>
    <row r="2431" spans="1:10" s="23" customFormat="1" x14ac:dyDescent="0.45">
      <c r="A2431" s="47" t="s">
        <v>827</v>
      </c>
      <c r="B2431" s="64" t="s">
        <v>1595</v>
      </c>
      <c r="C2431" s="13">
        <v>6</v>
      </c>
      <c r="D2431" s="14">
        <v>0</v>
      </c>
      <c r="E2431" s="14">
        <v>0</v>
      </c>
      <c r="F2431" s="13">
        <v>0</v>
      </c>
      <c r="G2431" s="14">
        <v>0</v>
      </c>
      <c r="H2431" s="14">
        <v>0</v>
      </c>
      <c r="I2431" s="1">
        <v>-6</v>
      </c>
      <c r="J2431" s="9">
        <v>0</v>
      </c>
    </row>
    <row r="2432" spans="1:10" s="23" customFormat="1" x14ac:dyDescent="0.45">
      <c r="A2432" s="47" t="s">
        <v>1144</v>
      </c>
      <c r="B2432" s="64" t="s">
        <v>1595</v>
      </c>
      <c r="C2432" s="13">
        <v>30</v>
      </c>
      <c r="D2432" s="14">
        <v>0</v>
      </c>
      <c r="E2432" s="14">
        <v>0</v>
      </c>
      <c r="F2432" s="13">
        <v>0</v>
      </c>
      <c r="G2432" s="14">
        <v>0</v>
      </c>
      <c r="H2432" s="14">
        <v>0</v>
      </c>
      <c r="I2432" s="1">
        <v>-30</v>
      </c>
      <c r="J2432" s="9">
        <v>0</v>
      </c>
    </row>
    <row r="2433" spans="1:10" s="23" customFormat="1" x14ac:dyDescent="0.45">
      <c r="A2433" s="47" t="s">
        <v>2029</v>
      </c>
      <c r="B2433" s="64" t="s">
        <v>1595</v>
      </c>
      <c r="C2433" s="13">
        <v>8</v>
      </c>
      <c r="D2433" s="14">
        <v>0</v>
      </c>
      <c r="E2433" s="14">
        <v>0</v>
      </c>
      <c r="F2433" s="13">
        <v>0</v>
      </c>
      <c r="G2433" s="14">
        <v>0</v>
      </c>
      <c r="H2433" s="14">
        <v>0</v>
      </c>
      <c r="I2433" s="1">
        <v>-8</v>
      </c>
      <c r="J2433" s="9">
        <v>0</v>
      </c>
    </row>
    <row r="2434" spans="1:10" s="23" customFormat="1" x14ac:dyDescent="0.45">
      <c r="A2434" s="47" t="s">
        <v>1424</v>
      </c>
      <c r="B2434" s="64" t="s">
        <v>1595</v>
      </c>
      <c r="C2434" s="13">
        <v>5</v>
      </c>
      <c r="D2434" s="14">
        <v>0</v>
      </c>
      <c r="E2434" s="14">
        <v>0</v>
      </c>
      <c r="F2434" s="13">
        <v>0</v>
      </c>
      <c r="G2434" s="14">
        <v>0</v>
      </c>
      <c r="H2434" s="14">
        <v>0</v>
      </c>
      <c r="I2434" s="1">
        <v>-5</v>
      </c>
      <c r="J2434" s="9">
        <v>0</v>
      </c>
    </row>
    <row r="2435" spans="1:10" s="23" customFormat="1" x14ac:dyDescent="0.45">
      <c r="A2435" s="47" t="s">
        <v>1513</v>
      </c>
      <c r="B2435" s="64" t="s">
        <v>1595</v>
      </c>
      <c r="C2435" s="13">
        <v>6</v>
      </c>
      <c r="D2435" s="14">
        <v>0</v>
      </c>
      <c r="E2435" s="14">
        <v>0</v>
      </c>
      <c r="F2435" s="13">
        <v>0</v>
      </c>
      <c r="G2435" s="14">
        <v>0</v>
      </c>
      <c r="H2435" s="14">
        <v>0</v>
      </c>
      <c r="I2435" s="1">
        <v>-6</v>
      </c>
      <c r="J2435" s="9">
        <v>0</v>
      </c>
    </row>
    <row r="2436" spans="1:10" s="23" customFormat="1" x14ac:dyDescent="0.45">
      <c r="A2436" s="47" t="s">
        <v>1229</v>
      </c>
      <c r="B2436" s="64" t="s">
        <v>1595</v>
      </c>
      <c r="C2436" s="13">
        <v>10</v>
      </c>
      <c r="D2436" s="14">
        <v>0</v>
      </c>
      <c r="E2436" s="14">
        <v>0</v>
      </c>
      <c r="F2436" s="13">
        <v>0</v>
      </c>
      <c r="G2436" s="14">
        <v>0</v>
      </c>
      <c r="H2436" s="14">
        <v>0</v>
      </c>
      <c r="I2436" s="1">
        <v>-10</v>
      </c>
      <c r="J2436" s="9">
        <v>0</v>
      </c>
    </row>
    <row r="2437" spans="1:10" s="23" customFormat="1" x14ac:dyDescent="0.45">
      <c r="A2437" s="47" t="s">
        <v>940</v>
      </c>
      <c r="B2437" s="64" t="s">
        <v>1595</v>
      </c>
      <c r="C2437" s="13">
        <v>0</v>
      </c>
      <c r="D2437" s="14">
        <v>0</v>
      </c>
      <c r="E2437" s="14">
        <v>0</v>
      </c>
      <c r="F2437" s="13">
        <v>5000</v>
      </c>
      <c r="G2437" s="14">
        <v>1</v>
      </c>
      <c r="H2437" s="14">
        <v>5000</v>
      </c>
      <c r="I2437" s="1">
        <v>5000</v>
      </c>
      <c r="J2437" s="9">
        <v>5000</v>
      </c>
    </row>
    <row r="2438" spans="1:10" s="23" customFormat="1" x14ac:dyDescent="0.45">
      <c r="A2438" s="47" t="s">
        <v>38</v>
      </c>
      <c r="B2438" s="64" t="s">
        <v>1595</v>
      </c>
      <c r="C2438" s="13">
        <v>0</v>
      </c>
      <c r="D2438" s="14">
        <v>0</v>
      </c>
      <c r="E2438" s="14">
        <v>0</v>
      </c>
      <c r="F2438" s="13">
        <v>2500</v>
      </c>
      <c r="G2438" s="14">
        <v>1</v>
      </c>
      <c r="H2438" s="14">
        <v>2500</v>
      </c>
      <c r="I2438" s="1">
        <v>2500</v>
      </c>
      <c r="J2438" s="9">
        <v>2500</v>
      </c>
    </row>
    <row r="2439" spans="1:10" s="23" customFormat="1" x14ac:dyDescent="0.45">
      <c r="A2439" s="47" t="s">
        <v>1459</v>
      </c>
      <c r="B2439" s="64" t="s">
        <v>1595</v>
      </c>
      <c r="C2439" s="13">
        <v>0</v>
      </c>
      <c r="D2439" s="14">
        <v>0</v>
      </c>
      <c r="E2439" s="14">
        <v>0</v>
      </c>
      <c r="F2439" s="13">
        <v>200</v>
      </c>
      <c r="G2439" s="14">
        <v>1</v>
      </c>
      <c r="H2439" s="14">
        <v>200</v>
      </c>
      <c r="I2439" s="1">
        <v>200</v>
      </c>
      <c r="J2439" s="9">
        <v>200</v>
      </c>
    </row>
    <row r="2440" spans="1:10" s="23" customFormat="1" x14ac:dyDescent="0.45">
      <c r="A2440" s="69" t="s">
        <v>1387</v>
      </c>
      <c r="B2440" s="65"/>
      <c r="C2440" s="49">
        <f>SUM($C$2428:$C$2439)</f>
        <v>220083</v>
      </c>
      <c r="D2440" s="50">
        <f>SUM($D$2428:$D$2439)</f>
        <v>1</v>
      </c>
      <c r="E2440" s="50">
        <f>SUM($E$2428:$E$2439)</f>
        <v>220000</v>
      </c>
      <c r="F2440" s="49">
        <f>SUM($F$2428:$F$2439)</f>
        <v>237700</v>
      </c>
      <c r="G2440" s="50">
        <f>SUM($G$2428:$G$2439)</f>
        <v>4</v>
      </c>
      <c r="H2440" s="50">
        <f>SUM($H$2428:$H$2439)</f>
        <v>237700</v>
      </c>
      <c r="I2440" s="51">
        <f>SUM($I$2428:$I$2439)</f>
        <v>17617</v>
      </c>
      <c r="J2440" s="52">
        <f>SUM($J$2428:$J$2439)</f>
        <v>17700</v>
      </c>
    </row>
    <row r="2441" spans="1:10" s="23" customFormat="1" ht="14.65" thickBot="1" x14ac:dyDescent="0.5">
      <c r="A2441" s="53" t="s">
        <v>2073</v>
      </c>
      <c r="B2441" s="66"/>
      <c r="C2441" s="55">
        <f>$C$2425+$C$2440</f>
        <v>272800</v>
      </c>
      <c r="D2441" s="56">
        <f>$D$2425+$D$2440</f>
        <v>3</v>
      </c>
      <c r="E2441" s="56">
        <f>$E$2425+$E$2440</f>
        <v>261818.18</v>
      </c>
      <c r="F2441" s="55">
        <f>$F$2425+$F$2440</f>
        <v>271000</v>
      </c>
      <c r="G2441" s="56">
        <f>$G$2425+$G$2440</f>
        <v>5</v>
      </c>
      <c r="H2441" s="56">
        <f>$H$2425+$H$2440</f>
        <v>260427.27</v>
      </c>
      <c r="I2441" s="57">
        <f>$I$2425+$I$2440</f>
        <v>-1800</v>
      </c>
      <c r="J2441" s="58">
        <f>$J$2425+$J$2440</f>
        <v>-1390.9099999999999</v>
      </c>
    </row>
    <row r="2442" spans="1:10" s="23" customFormat="1" ht="14.65" thickTop="1" x14ac:dyDescent="0.45">
      <c r="A2442" s="16"/>
      <c r="B2442" s="67"/>
      <c r="C2442" s="13"/>
      <c r="D2442" s="7"/>
      <c r="E2442" s="7"/>
      <c r="F2442" s="13"/>
      <c r="G2442" s="7"/>
      <c r="H2442" s="7"/>
      <c r="I2442" s="1"/>
      <c r="J2442" s="9"/>
    </row>
    <row r="2443" spans="1:10" s="23" customFormat="1" x14ac:dyDescent="0.45">
      <c r="A2443" s="40" t="s">
        <v>1677</v>
      </c>
      <c r="B2443" s="62"/>
      <c r="C2443" s="41"/>
      <c r="D2443" s="42"/>
      <c r="E2443" s="42"/>
      <c r="F2443" s="41"/>
      <c r="G2443" s="42"/>
      <c r="H2443" s="42"/>
      <c r="I2443" s="43"/>
      <c r="J2443" s="44"/>
    </row>
    <row r="2444" spans="1:10" s="23" customFormat="1" x14ac:dyDescent="0.45">
      <c r="A2444" s="45" t="s">
        <v>2158</v>
      </c>
      <c r="B2444" s="63"/>
      <c r="C2444" s="4"/>
      <c r="D2444" s="2"/>
      <c r="E2444" s="2"/>
      <c r="F2444" s="4"/>
      <c r="G2444" s="2"/>
      <c r="H2444" s="2"/>
      <c r="I2444" s="6"/>
      <c r="J2444" s="3"/>
    </row>
    <row r="2445" spans="1:10" s="23" customFormat="1" x14ac:dyDescent="0.45">
      <c r="A2445" s="47" t="s">
        <v>1379</v>
      </c>
      <c r="B2445" s="64" t="s">
        <v>1595</v>
      </c>
      <c r="C2445" s="13">
        <v>63000</v>
      </c>
      <c r="D2445" s="14">
        <v>1</v>
      </c>
      <c r="E2445" s="14">
        <v>57272.73</v>
      </c>
      <c r="F2445" s="13">
        <v>64000</v>
      </c>
      <c r="G2445" s="14">
        <v>1</v>
      </c>
      <c r="H2445" s="14">
        <v>58181.82</v>
      </c>
      <c r="I2445" s="1">
        <v>1000</v>
      </c>
      <c r="J2445" s="9">
        <v>909.09</v>
      </c>
    </row>
    <row r="2446" spans="1:10" s="23" customFormat="1" x14ac:dyDescent="0.45">
      <c r="A2446" s="47" t="s">
        <v>464</v>
      </c>
      <c r="B2446" s="64" t="s">
        <v>1595</v>
      </c>
      <c r="C2446" s="13">
        <v>38</v>
      </c>
      <c r="D2446" s="14">
        <v>0</v>
      </c>
      <c r="E2446" s="14">
        <v>0</v>
      </c>
      <c r="F2446" s="13">
        <v>38</v>
      </c>
      <c r="G2446" s="14">
        <v>0</v>
      </c>
      <c r="H2446" s="14">
        <v>0</v>
      </c>
      <c r="I2446" s="1">
        <v>0</v>
      </c>
      <c r="J2446" s="9">
        <v>0</v>
      </c>
    </row>
    <row r="2447" spans="1:10" s="23" customFormat="1" x14ac:dyDescent="0.45">
      <c r="A2447" s="47" t="s">
        <v>1500</v>
      </c>
      <c r="B2447" s="64" t="s">
        <v>1595</v>
      </c>
      <c r="C2447" s="13">
        <v>47</v>
      </c>
      <c r="D2447" s="14">
        <v>0</v>
      </c>
      <c r="E2447" s="14">
        <v>0</v>
      </c>
      <c r="F2447" s="13">
        <v>27</v>
      </c>
      <c r="G2447" s="14">
        <v>0</v>
      </c>
      <c r="H2447" s="14">
        <v>0</v>
      </c>
      <c r="I2447" s="1">
        <v>-20</v>
      </c>
      <c r="J2447" s="9">
        <v>0</v>
      </c>
    </row>
    <row r="2448" spans="1:10" s="23" customFormat="1" x14ac:dyDescent="0.45">
      <c r="A2448" s="47" t="s">
        <v>1</v>
      </c>
      <c r="B2448" s="64" t="s">
        <v>1595</v>
      </c>
      <c r="C2448" s="13">
        <v>27</v>
      </c>
      <c r="D2448" s="14">
        <v>0</v>
      </c>
      <c r="E2448" s="14">
        <v>0</v>
      </c>
      <c r="F2448" s="13">
        <v>27</v>
      </c>
      <c r="G2448" s="14">
        <v>0</v>
      </c>
      <c r="H2448" s="14">
        <v>0</v>
      </c>
      <c r="I2448" s="1">
        <v>0</v>
      </c>
      <c r="J2448" s="9">
        <v>0</v>
      </c>
    </row>
    <row r="2449" spans="1:10" s="23" customFormat="1" x14ac:dyDescent="0.45">
      <c r="A2449" s="47" t="s">
        <v>590</v>
      </c>
      <c r="B2449" s="64" t="s">
        <v>1595</v>
      </c>
      <c r="C2449" s="13">
        <v>27</v>
      </c>
      <c r="D2449" s="14">
        <v>0</v>
      </c>
      <c r="E2449" s="14">
        <v>0</v>
      </c>
      <c r="F2449" s="13">
        <v>27</v>
      </c>
      <c r="G2449" s="14">
        <v>0</v>
      </c>
      <c r="H2449" s="14">
        <v>0</v>
      </c>
      <c r="I2449" s="1">
        <v>0</v>
      </c>
      <c r="J2449" s="9">
        <v>0</v>
      </c>
    </row>
    <row r="2450" spans="1:10" s="23" customFormat="1" x14ac:dyDescent="0.45">
      <c r="A2450" s="47" t="s">
        <v>1760</v>
      </c>
      <c r="B2450" s="64" t="s">
        <v>1595</v>
      </c>
      <c r="C2450" s="13">
        <v>27</v>
      </c>
      <c r="D2450" s="14">
        <v>0</v>
      </c>
      <c r="E2450" s="14">
        <v>0</v>
      </c>
      <c r="F2450" s="13">
        <v>27</v>
      </c>
      <c r="G2450" s="14">
        <v>0</v>
      </c>
      <c r="H2450" s="14">
        <v>0</v>
      </c>
      <c r="I2450" s="1">
        <v>0</v>
      </c>
      <c r="J2450" s="9">
        <v>0</v>
      </c>
    </row>
    <row r="2451" spans="1:10" s="23" customFormat="1" x14ac:dyDescent="0.45">
      <c r="A2451" s="47" t="s">
        <v>421</v>
      </c>
      <c r="B2451" s="64" t="s">
        <v>1595</v>
      </c>
      <c r="C2451" s="13">
        <v>22</v>
      </c>
      <c r="D2451" s="14">
        <v>0</v>
      </c>
      <c r="E2451" s="14">
        <v>0</v>
      </c>
      <c r="F2451" s="13">
        <v>22</v>
      </c>
      <c r="G2451" s="14">
        <v>0</v>
      </c>
      <c r="H2451" s="14">
        <v>0</v>
      </c>
      <c r="I2451" s="1">
        <v>0</v>
      </c>
      <c r="J2451" s="9">
        <v>0</v>
      </c>
    </row>
    <row r="2452" spans="1:10" s="23" customFormat="1" x14ac:dyDescent="0.45">
      <c r="A2452" s="47" t="s">
        <v>1504</v>
      </c>
      <c r="B2452" s="64" t="s">
        <v>1595</v>
      </c>
      <c r="C2452" s="13">
        <v>22</v>
      </c>
      <c r="D2452" s="14">
        <v>0</v>
      </c>
      <c r="E2452" s="14">
        <v>0</v>
      </c>
      <c r="F2452" s="13">
        <v>22</v>
      </c>
      <c r="G2452" s="14">
        <v>0</v>
      </c>
      <c r="H2452" s="14">
        <v>0</v>
      </c>
      <c r="I2452" s="1">
        <v>0</v>
      </c>
      <c r="J2452" s="9">
        <v>0</v>
      </c>
    </row>
    <row r="2453" spans="1:10" s="23" customFormat="1" x14ac:dyDescent="0.45">
      <c r="A2453" s="47" t="s">
        <v>1548</v>
      </c>
      <c r="B2453" s="64" t="s">
        <v>1595</v>
      </c>
      <c r="C2453" s="13">
        <v>27</v>
      </c>
      <c r="D2453" s="14">
        <v>0</v>
      </c>
      <c r="E2453" s="14">
        <v>0</v>
      </c>
      <c r="F2453" s="13">
        <v>27</v>
      </c>
      <c r="G2453" s="14">
        <v>0</v>
      </c>
      <c r="H2453" s="14">
        <v>0</v>
      </c>
      <c r="I2453" s="1">
        <v>0</v>
      </c>
      <c r="J2453" s="9">
        <v>0</v>
      </c>
    </row>
    <row r="2454" spans="1:10" s="23" customFormat="1" x14ac:dyDescent="0.45">
      <c r="A2454" s="47" t="s">
        <v>430</v>
      </c>
      <c r="B2454" s="64" t="s">
        <v>1595</v>
      </c>
      <c r="C2454" s="13">
        <v>17</v>
      </c>
      <c r="D2454" s="14">
        <v>0</v>
      </c>
      <c r="E2454" s="14">
        <v>0</v>
      </c>
      <c r="F2454" s="13">
        <v>17</v>
      </c>
      <c r="G2454" s="14">
        <v>0</v>
      </c>
      <c r="H2454" s="14">
        <v>0</v>
      </c>
      <c r="I2454" s="1">
        <v>0</v>
      </c>
      <c r="J2454" s="9">
        <v>0</v>
      </c>
    </row>
    <row r="2455" spans="1:10" s="23" customFormat="1" x14ac:dyDescent="0.45">
      <c r="A2455" s="47" t="s">
        <v>1167</v>
      </c>
      <c r="B2455" s="64" t="s">
        <v>1595</v>
      </c>
      <c r="C2455" s="13">
        <v>65</v>
      </c>
      <c r="D2455" s="14">
        <v>0</v>
      </c>
      <c r="E2455" s="14">
        <v>0</v>
      </c>
      <c r="F2455" s="13">
        <v>65</v>
      </c>
      <c r="G2455" s="14">
        <v>0</v>
      </c>
      <c r="H2455" s="14">
        <v>0</v>
      </c>
      <c r="I2455" s="1">
        <v>0</v>
      </c>
      <c r="J2455" s="9">
        <v>0</v>
      </c>
    </row>
    <row r="2456" spans="1:10" s="23" customFormat="1" x14ac:dyDescent="0.45">
      <c r="A2456" s="47" t="s">
        <v>514</v>
      </c>
      <c r="B2456" s="64" t="s">
        <v>1595</v>
      </c>
      <c r="C2456" s="13">
        <v>130</v>
      </c>
      <c r="D2456" s="14">
        <v>0</v>
      </c>
      <c r="E2456" s="14">
        <v>0</v>
      </c>
      <c r="F2456" s="13">
        <v>130</v>
      </c>
      <c r="G2456" s="14">
        <v>0</v>
      </c>
      <c r="H2456" s="14">
        <v>0</v>
      </c>
      <c r="I2456" s="1">
        <v>0</v>
      </c>
      <c r="J2456" s="9">
        <v>0</v>
      </c>
    </row>
    <row r="2457" spans="1:10" s="23" customFormat="1" x14ac:dyDescent="0.45">
      <c r="A2457" s="47" t="s">
        <v>684</v>
      </c>
      <c r="B2457" s="64" t="s">
        <v>1595</v>
      </c>
      <c r="C2457" s="13">
        <v>1000</v>
      </c>
      <c r="D2457" s="14">
        <v>0</v>
      </c>
      <c r="E2457" s="14">
        <v>0</v>
      </c>
      <c r="F2457" s="13">
        <v>1000</v>
      </c>
      <c r="G2457" s="14">
        <v>0</v>
      </c>
      <c r="H2457" s="14">
        <v>0</v>
      </c>
      <c r="I2457" s="1">
        <v>0</v>
      </c>
      <c r="J2457" s="9">
        <v>0</v>
      </c>
    </row>
    <row r="2458" spans="1:10" s="23" customFormat="1" x14ac:dyDescent="0.45">
      <c r="A2458" s="47" t="s">
        <v>2063</v>
      </c>
      <c r="B2458" s="64" t="s">
        <v>1595</v>
      </c>
      <c r="C2458" s="13">
        <v>4500</v>
      </c>
      <c r="D2458" s="14">
        <v>0</v>
      </c>
      <c r="E2458" s="14">
        <v>0</v>
      </c>
      <c r="F2458" s="13">
        <v>4500</v>
      </c>
      <c r="G2458" s="14">
        <v>0</v>
      </c>
      <c r="H2458" s="14">
        <v>0</v>
      </c>
      <c r="I2458" s="1">
        <v>0</v>
      </c>
      <c r="J2458" s="9">
        <v>0</v>
      </c>
    </row>
    <row r="2459" spans="1:10" s="23" customFormat="1" x14ac:dyDescent="0.45">
      <c r="A2459" s="47" t="s">
        <v>1917</v>
      </c>
      <c r="B2459" s="64" t="s">
        <v>1595</v>
      </c>
      <c r="C2459" s="13">
        <v>1950</v>
      </c>
      <c r="D2459" s="14">
        <v>0</v>
      </c>
      <c r="E2459" s="14">
        <v>0</v>
      </c>
      <c r="F2459" s="13">
        <v>1950</v>
      </c>
      <c r="G2459" s="14">
        <v>0</v>
      </c>
      <c r="H2459" s="14">
        <v>0</v>
      </c>
      <c r="I2459" s="1">
        <v>0</v>
      </c>
      <c r="J2459" s="9">
        <v>0</v>
      </c>
    </row>
    <row r="2460" spans="1:10" s="23" customFormat="1" x14ac:dyDescent="0.45">
      <c r="A2460" s="47" t="s">
        <v>1268</v>
      </c>
      <c r="B2460" s="64" t="s">
        <v>1595</v>
      </c>
      <c r="C2460" s="13">
        <v>460</v>
      </c>
      <c r="D2460" s="14">
        <v>0</v>
      </c>
      <c r="E2460" s="14">
        <v>0</v>
      </c>
      <c r="F2460" s="13">
        <v>460</v>
      </c>
      <c r="G2460" s="14">
        <v>0</v>
      </c>
      <c r="H2460" s="14">
        <v>0</v>
      </c>
      <c r="I2460" s="1">
        <v>0</v>
      </c>
      <c r="J2460" s="9">
        <v>0</v>
      </c>
    </row>
    <row r="2461" spans="1:10" s="23" customFormat="1" x14ac:dyDescent="0.45">
      <c r="A2461" s="47" t="s">
        <v>2131</v>
      </c>
      <c r="B2461" s="64" t="s">
        <v>1595</v>
      </c>
      <c r="C2461" s="13">
        <v>280</v>
      </c>
      <c r="D2461" s="14">
        <v>0</v>
      </c>
      <c r="E2461" s="14">
        <v>0</v>
      </c>
      <c r="F2461" s="13">
        <v>280</v>
      </c>
      <c r="G2461" s="14">
        <v>0</v>
      </c>
      <c r="H2461" s="14">
        <v>0</v>
      </c>
      <c r="I2461" s="1">
        <v>0</v>
      </c>
      <c r="J2461" s="9">
        <v>0</v>
      </c>
    </row>
    <row r="2462" spans="1:10" s="23" customFormat="1" x14ac:dyDescent="0.45">
      <c r="A2462" s="47" t="s">
        <v>849</v>
      </c>
      <c r="B2462" s="64" t="s">
        <v>1595</v>
      </c>
      <c r="C2462" s="13">
        <v>280</v>
      </c>
      <c r="D2462" s="14">
        <v>0</v>
      </c>
      <c r="E2462" s="14">
        <v>0</v>
      </c>
      <c r="F2462" s="13">
        <v>280</v>
      </c>
      <c r="G2462" s="14">
        <v>0</v>
      </c>
      <c r="H2462" s="14">
        <v>0</v>
      </c>
      <c r="I2462" s="1">
        <v>0</v>
      </c>
      <c r="J2462" s="9">
        <v>0</v>
      </c>
    </row>
    <row r="2463" spans="1:10" s="23" customFormat="1" x14ac:dyDescent="0.45">
      <c r="A2463" s="47" t="s">
        <v>626</v>
      </c>
      <c r="B2463" s="64" t="s">
        <v>1595</v>
      </c>
      <c r="C2463" s="13">
        <v>230</v>
      </c>
      <c r="D2463" s="14">
        <v>0</v>
      </c>
      <c r="E2463" s="14">
        <v>0</v>
      </c>
      <c r="F2463" s="13">
        <v>230</v>
      </c>
      <c r="G2463" s="14">
        <v>0</v>
      </c>
      <c r="H2463" s="14">
        <v>0</v>
      </c>
      <c r="I2463" s="1">
        <v>0</v>
      </c>
      <c r="J2463" s="9">
        <v>0</v>
      </c>
    </row>
    <row r="2464" spans="1:10" s="23" customFormat="1" x14ac:dyDescent="0.45">
      <c r="A2464" s="47" t="s">
        <v>1377</v>
      </c>
      <c r="B2464" s="64" t="s">
        <v>1595</v>
      </c>
      <c r="C2464" s="13">
        <v>280</v>
      </c>
      <c r="D2464" s="14">
        <v>0</v>
      </c>
      <c r="E2464" s="14">
        <v>0</v>
      </c>
      <c r="F2464" s="13">
        <v>280</v>
      </c>
      <c r="G2464" s="14">
        <v>0</v>
      </c>
      <c r="H2464" s="14">
        <v>0</v>
      </c>
      <c r="I2464" s="1">
        <v>0</v>
      </c>
      <c r="J2464" s="9">
        <v>0</v>
      </c>
    </row>
    <row r="2465" spans="1:10" s="23" customFormat="1" x14ac:dyDescent="0.45">
      <c r="A2465" s="47" t="s">
        <v>1796</v>
      </c>
      <c r="B2465" s="64" t="s">
        <v>1595</v>
      </c>
      <c r="C2465" s="13">
        <v>140</v>
      </c>
      <c r="D2465" s="14">
        <v>0</v>
      </c>
      <c r="E2465" s="14">
        <v>0</v>
      </c>
      <c r="F2465" s="13">
        <v>140</v>
      </c>
      <c r="G2465" s="14">
        <v>0</v>
      </c>
      <c r="H2465" s="14">
        <v>0</v>
      </c>
      <c r="I2465" s="1">
        <v>0</v>
      </c>
      <c r="J2465" s="9">
        <v>0</v>
      </c>
    </row>
    <row r="2466" spans="1:10" s="23" customFormat="1" x14ac:dyDescent="0.45">
      <c r="A2466" s="47" t="s">
        <v>933</v>
      </c>
      <c r="B2466" s="64" t="s">
        <v>1595</v>
      </c>
      <c r="C2466" s="13">
        <v>800</v>
      </c>
      <c r="D2466" s="14">
        <v>0</v>
      </c>
      <c r="E2466" s="14">
        <v>0</v>
      </c>
      <c r="F2466" s="13">
        <v>800</v>
      </c>
      <c r="G2466" s="14">
        <v>0</v>
      </c>
      <c r="H2466" s="14">
        <v>0</v>
      </c>
      <c r="I2466" s="1">
        <v>0</v>
      </c>
      <c r="J2466" s="9">
        <v>0</v>
      </c>
    </row>
    <row r="2467" spans="1:10" s="23" customFormat="1" x14ac:dyDescent="0.45">
      <c r="A2467" s="47" t="s">
        <v>820</v>
      </c>
      <c r="B2467" s="64" t="s">
        <v>1595</v>
      </c>
      <c r="C2467" s="13">
        <v>550</v>
      </c>
      <c r="D2467" s="14">
        <v>0</v>
      </c>
      <c r="E2467" s="14">
        <v>0</v>
      </c>
      <c r="F2467" s="13">
        <v>550</v>
      </c>
      <c r="G2467" s="14">
        <v>0</v>
      </c>
      <c r="H2467" s="14">
        <v>0</v>
      </c>
      <c r="I2467" s="1">
        <v>0</v>
      </c>
      <c r="J2467" s="9">
        <v>0</v>
      </c>
    </row>
    <row r="2468" spans="1:10" s="23" customFormat="1" x14ac:dyDescent="0.45">
      <c r="A2468" s="47" t="s">
        <v>64</v>
      </c>
      <c r="B2468" s="64" t="s">
        <v>1595</v>
      </c>
      <c r="C2468" s="13">
        <v>550</v>
      </c>
      <c r="D2468" s="14">
        <v>0</v>
      </c>
      <c r="E2468" s="14">
        <v>0</v>
      </c>
      <c r="F2468" s="13">
        <v>550</v>
      </c>
      <c r="G2468" s="14">
        <v>0</v>
      </c>
      <c r="H2468" s="14">
        <v>0</v>
      </c>
      <c r="I2468" s="1">
        <v>0</v>
      </c>
      <c r="J2468" s="9">
        <v>0</v>
      </c>
    </row>
    <row r="2469" spans="1:10" s="23" customFormat="1" x14ac:dyDescent="0.45">
      <c r="A2469" s="47" t="s">
        <v>1580</v>
      </c>
      <c r="B2469" s="64" t="s">
        <v>1595</v>
      </c>
      <c r="C2469" s="13">
        <v>550</v>
      </c>
      <c r="D2469" s="14">
        <v>0</v>
      </c>
      <c r="E2469" s="14">
        <v>0</v>
      </c>
      <c r="F2469" s="13">
        <v>550</v>
      </c>
      <c r="G2469" s="14">
        <v>0</v>
      </c>
      <c r="H2469" s="14">
        <v>0</v>
      </c>
      <c r="I2469" s="1">
        <v>0</v>
      </c>
      <c r="J2469" s="9">
        <v>0</v>
      </c>
    </row>
    <row r="2470" spans="1:10" s="23" customFormat="1" x14ac:dyDescent="0.45">
      <c r="A2470" s="47" t="s">
        <v>1062</v>
      </c>
      <c r="B2470" s="64" t="s">
        <v>1595</v>
      </c>
      <c r="C2470" s="13">
        <v>550</v>
      </c>
      <c r="D2470" s="14">
        <v>0</v>
      </c>
      <c r="E2470" s="14">
        <v>0</v>
      </c>
      <c r="F2470" s="13">
        <v>550</v>
      </c>
      <c r="G2470" s="14">
        <v>0</v>
      </c>
      <c r="H2470" s="14">
        <v>0</v>
      </c>
      <c r="I2470" s="1">
        <v>0</v>
      </c>
      <c r="J2470" s="9">
        <v>0</v>
      </c>
    </row>
    <row r="2471" spans="1:10" s="23" customFormat="1" x14ac:dyDescent="0.45">
      <c r="A2471" s="47" t="s">
        <v>5</v>
      </c>
      <c r="B2471" s="64" t="s">
        <v>1595</v>
      </c>
      <c r="C2471" s="13">
        <v>200</v>
      </c>
      <c r="D2471" s="14">
        <v>0</v>
      </c>
      <c r="E2471" s="14">
        <v>0</v>
      </c>
      <c r="F2471" s="13">
        <v>200</v>
      </c>
      <c r="G2471" s="14">
        <v>0</v>
      </c>
      <c r="H2471" s="14">
        <v>0</v>
      </c>
      <c r="I2471" s="1">
        <v>0</v>
      </c>
      <c r="J2471" s="9">
        <v>0</v>
      </c>
    </row>
    <row r="2472" spans="1:10" s="23" customFormat="1" x14ac:dyDescent="0.45">
      <c r="A2472" s="47" t="s">
        <v>603</v>
      </c>
      <c r="B2472" s="64" t="s">
        <v>1595</v>
      </c>
      <c r="C2472" s="13">
        <v>3000</v>
      </c>
      <c r="D2472" s="14">
        <v>0</v>
      </c>
      <c r="E2472" s="14">
        <v>0</v>
      </c>
      <c r="F2472" s="13">
        <v>3000</v>
      </c>
      <c r="G2472" s="14">
        <v>0</v>
      </c>
      <c r="H2472" s="14">
        <v>0</v>
      </c>
      <c r="I2472" s="1">
        <v>0</v>
      </c>
      <c r="J2472" s="9">
        <v>0</v>
      </c>
    </row>
    <row r="2473" spans="1:10" s="23" customFormat="1" x14ac:dyDescent="0.45">
      <c r="A2473" s="47" t="s">
        <v>1046</v>
      </c>
      <c r="B2473" s="64" t="s">
        <v>1595</v>
      </c>
      <c r="C2473" s="13">
        <v>1450</v>
      </c>
      <c r="D2473" s="14">
        <v>0</v>
      </c>
      <c r="E2473" s="14">
        <v>0</v>
      </c>
      <c r="F2473" s="13">
        <v>1450</v>
      </c>
      <c r="G2473" s="14">
        <v>0</v>
      </c>
      <c r="H2473" s="14">
        <v>0</v>
      </c>
      <c r="I2473" s="1">
        <v>0</v>
      </c>
      <c r="J2473" s="9">
        <v>0</v>
      </c>
    </row>
    <row r="2474" spans="1:10" s="23" customFormat="1" x14ac:dyDescent="0.45">
      <c r="A2474" s="47" t="s">
        <v>812</v>
      </c>
      <c r="B2474" s="64" t="s">
        <v>1595</v>
      </c>
      <c r="C2474" s="13">
        <v>1450</v>
      </c>
      <c r="D2474" s="14">
        <v>0</v>
      </c>
      <c r="E2474" s="14">
        <v>0</v>
      </c>
      <c r="F2474" s="13">
        <v>1450</v>
      </c>
      <c r="G2474" s="14">
        <v>0</v>
      </c>
      <c r="H2474" s="14">
        <v>0</v>
      </c>
      <c r="I2474" s="1">
        <v>0</v>
      </c>
      <c r="J2474" s="9">
        <v>0</v>
      </c>
    </row>
    <row r="2475" spans="1:10" s="23" customFormat="1" x14ac:dyDescent="0.45">
      <c r="A2475" s="47" t="s">
        <v>1582</v>
      </c>
      <c r="B2475" s="64" t="s">
        <v>1595</v>
      </c>
      <c r="C2475" s="13">
        <v>1000</v>
      </c>
      <c r="D2475" s="14">
        <v>0</v>
      </c>
      <c r="E2475" s="14">
        <v>0</v>
      </c>
      <c r="F2475" s="13">
        <v>1000</v>
      </c>
      <c r="G2475" s="14">
        <v>0</v>
      </c>
      <c r="H2475" s="14">
        <v>0</v>
      </c>
      <c r="I2475" s="1">
        <v>0</v>
      </c>
      <c r="J2475" s="9">
        <v>0</v>
      </c>
    </row>
    <row r="2476" spans="1:10" s="23" customFormat="1" x14ac:dyDescent="0.45">
      <c r="A2476" s="47" t="s">
        <v>948</v>
      </c>
      <c r="B2476" s="64" t="s">
        <v>1595</v>
      </c>
      <c r="C2476" s="13">
        <v>1450</v>
      </c>
      <c r="D2476" s="14">
        <v>0</v>
      </c>
      <c r="E2476" s="14">
        <v>0</v>
      </c>
      <c r="F2476" s="13">
        <v>1450</v>
      </c>
      <c r="G2476" s="14">
        <v>0</v>
      </c>
      <c r="H2476" s="14">
        <v>0</v>
      </c>
      <c r="I2476" s="1">
        <v>0</v>
      </c>
      <c r="J2476" s="9">
        <v>0</v>
      </c>
    </row>
    <row r="2477" spans="1:10" s="23" customFormat="1" x14ac:dyDescent="0.45">
      <c r="A2477" s="47" t="s">
        <v>1421</v>
      </c>
      <c r="B2477" s="64" t="s">
        <v>1595</v>
      </c>
      <c r="C2477" s="13">
        <v>450</v>
      </c>
      <c r="D2477" s="14">
        <v>0</v>
      </c>
      <c r="E2477" s="14">
        <v>0</v>
      </c>
      <c r="F2477" s="13">
        <v>450</v>
      </c>
      <c r="G2477" s="14">
        <v>0</v>
      </c>
      <c r="H2477" s="14">
        <v>0</v>
      </c>
      <c r="I2477" s="1">
        <v>0</v>
      </c>
      <c r="J2477" s="9">
        <v>0</v>
      </c>
    </row>
    <row r="2478" spans="1:10" s="23" customFormat="1" x14ac:dyDescent="0.45">
      <c r="A2478" s="47" t="s">
        <v>648</v>
      </c>
      <c r="B2478" s="64" t="s">
        <v>1595</v>
      </c>
      <c r="C2478" s="13">
        <v>125</v>
      </c>
      <c r="D2478" s="14">
        <v>0</v>
      </c>
      <c r="E2478" s="14">
        <v>0</v>
      </c>
      <c r="F2478" s="13">
        <v>128</v>
      </c>
      <c r="G2478" s="14">
        <v>0</v>
      </c>
      <c r="H2478" s="14">
        <v>0</v>
      </c>
      <c r="I2478" s="1">
        <v>3</v>
      </c>
      <c r="J2478" s="9">
        <v>0</v>
      </c>
    </row>
    <row r="2479" spans="1:10" s="23" customFormat="1" x14ac:dyDescent="0.45">
      <c r="A2479" s="47" t="s">
        <v>2108</v>
      </c>
      <c r="B2479" s="64" t="s">
        <v>1595</v>
      </c>
      <c r="C2479" s="13">
        <v>160</v>
      </c>
      <c r="D2479" s="14">
        <v>0</v>
      </c>
      <c r="E2479" s="14">
        <v>0</v>
      </c>
      <c r="F2479" s="13">
        <v>165</v>
      </c>
      <c r="G2479" s="14">
        <v>0</v>
      </c>
      <c r="H2479" s="14">
        <v>0</v>
      </c>
      <c r="I2479" s="1">
        <v>5</v>
      </c>
      <c r="J2479" s="9">
        <v>0</v>
      </c>
    </row>
    <row r="2480" spans="1:10" s="23" customFormat="1" x14ac:dyDescent="0.45">
      <c r="A2480" s="47" t="s">
        <v>693</v>
      </c>
      <c r="B2480" s="64" t="s">
        <v>1595</v>
      </c>
      <c r="C2480" s="13">
        <v>80</v>
      </c>
      <c r="D2480" s="14">
        <v>0</v>
      </c>
      <c r="E2480" s="14">
        <v>0</v>
      </c>
      <c r="F2480" s="13">
        <v>82</v>
      </c>
      <c r="G2480" s="14">
        <v>0</v>
      </c>
      <c r="H2480" s="14">
        <v>0</v>
      </c>
      <c r="I2480" s="1">
        <v>2</v>
      </c>
      <c r="J2480" s="9">
        <v>0</v>
      </c>
    </row>
    <row r="2481" spans="1:10" s="23" customFormat="1" x14ac:dyDescent="0.45">
      <c r="A2481" s="47" t="s">
        <v>1772</v>
      </c>
      <c r="B2481" s="64" t="s">
        <v>1595</v>
      </c>
      <c r="C2481" s="13">
        <v>80</v>
      </c>
      <c r="D2481" s="14">
        <v>0</v>
      </c>
      <c r="E2481" s="14">
        <v>0</v>
      </c>
      <c r="F2481" s="13">
        <v>82</v>
      </c>
      <c r="G2481" s="14">
        <v>0</v>
      </c>
      <c r="H2481" s="14">
        <v>0</v>
      </c>
      <c r="I2481" s="1">
        <v>2</v>
      </c>
      <c r="J2481" s="9">
        <v>0</v>
      </c>
    </row>
    <row r="2482" spans="1:10" s="23" customFormat="1" x14ac:dyDescent="0.45">
      <c r="A2482" s="47" t="s">
        <v>412</v>
      </c>
      <c r="B2482" s="64" t="s">
        <v>1595</v>
      </c>
      <c r="C2482" s="13">
        <v>55</v>
      </c>
      <c r="D2482" s="14">
        <v>0</v>
      </c>
      <c r="E2482" s="14">
        <v>0</v>
      </c>
      <c r="F2482" s="13">
        <v>57</v>
      </c>
      <c r="G2482" s="14">
        <v>0</v>
      </c>
      <c r="H2482" s="14">
        <v>0</v>
      </c>
      <c r="I2482" s="1">
        <v>2</v>
      </c>
      <c r="J2482" s="9">
        <v>0</v>
      </c>
    </row>
    <row r="2483" spans="1:10" s="23" customFormat="1" x14ac:dyDescent="0.45">
      <c r="A2483" s="47" t="s">
        <v>1491</v>
      </c>
      <c r="B2483" s="64" t="s">
        <v>1595</v>
      </c>
      <c r="C2483" s="13">
        <v>55</v>
      </c>
      <c r="D2483" s="14">
        <v>0</v>
      </c>
      <c r="E2483" s="14">
        <v>0</v>
      </c>
      <c r="F2483" s="13">
        <v>57</v>
      </c>
      <c r="G2483" s="14">
        <v>0</v>
      </c>
      <c r="H2483" s="14">
        <v>0</v>
      </c>
      <c r="I2483" s="1">
        <v>2</v>
      </c>
      <c r="J2483" s="9">
        <v>0</v>
      </c>
    </row>
    <row r="2484" spans="1:10" s="23" customFormat="1" x14ac:dyDescent="0.45">
      <c r="A2484" s="47" t="s">
        <v>158</v>
      </c>
      <c r="B2484" s="64" t="s">
        <v>1595</v>
      </c>
      <c r="C2484" s="13">
        <v>55</v>
      </c>
      <c r="D2484" s="14">
        <v>0</v>
      </c>
      <c r="E2484" s="14">
        <v>0</v>
      </c>
      <c r="F2484" s="13">
        <v>57</v>
      </c>
      <c r="G2484" s="14">
        <v>0</v>
      </c>
      <c r="H2484" s="14">
        <v>0</v>
      </c>
      <c r="I2484" s="1">
        <v>2</v>
      </c>
      <c r="J2484" s="9">
        <v>0</v>
      </c>
    </row>
    <row r="2485" spans="1:10" s="23" customFormat="1" x14ac:dyDescent="0.45">
      <c r="A2485" s="47" t="s">
        <v>205</v>
      </c>
      <c r="B2485" s="64" t="s">
        <v>1595</v>
      </c>
      <c r="C2485" s="13">
        <v>95</v>
      </c>
      <c r="D2485" s="14">
        <v>0</v>
      </c>
      <c r="E2485" s="14">
        <v>0</v>
      </c>
      <c r="F2485" s="13">
        <v>97</v>
      </c>
      <c r="G2485" s="14">
        <v>0</v>
      </c>
      <c r="H2485" s="14">
        <v>0</v>
      </c>
      <c r="I2485" s="1">
        <v>2</v>
      </c>
      <c r="J2485" s="9">
        <v>0</v>
      </c>
    </row>
    <row r="2486" spans="1:10" s="23" customFormat="1" x14ac:dyDescent="0.45">
      <c r="A2486" s="47" t="s">
        <v>1506</v>
      </c>
      <c r="B2486" s="64" t="s">
        <v>1595</v>
      </c>
      <c r="C2486" s="13">
        <v>40</v>
      </c>
      <c r="D2486" s="14">
        <v>0</v>
      </c>
      <c r="E2486" s="14">
        <v>0</v>
      </c>
      <c r="F2486" s="13">
        <v>42</v>
      </c>
      <c r="G2486" s="14">
        <v>0</v>
      </c>
      <c r="H2486" s="14">
        <v>0</v>
      </c>
      <c r="I2486" s="1">
        <v>2</v>
      </c>
      <c r="J2486" s="9">
        <v>0</v>
      </c>
    </row>
    <row r="2487" spans="1:10" s="23" customFormat="1" x14ac:dyDescent="0.45">
      <c r="A2487" s="47" t="s">
        <v>1385</v>
      </c>
      <c r="B2487" s="64" t="s">
        <v>1595</v>
      </c>
      <c r="C2487" s="13">
        <v>400</v>
      </c>
      <c r="D2487" s="14">
        <v>0</v>
      </c>
      <c r="E2487" s="14">
        <v>0</v>
      </c>
      <c r="F2487" s="13">
        <v>410</v>
      </c>
      <c r="G2487" s="14">
        <v>0</v>
      </c>
      <c r="H2487" s="14">
        <v>0</v>
      </c>
      <c r="I2487" s="1">
        <v>10</v>
      </c>
      <c r="J2487" s="9">
        <v>0</v>
      </c>
    </row>
    <row r="2488" spans="1:10" s="23" customFormat="1" x14ac:dyDescent="0.45">
      <c r="A2488" s="47" t="s">
        <v>1216</v>
      </c>
      <c r="B2488" s="64" t="s">
        <v>1595</v>
      </c>
      <c r="C2488" s="13">
        <v>2600</v>
      </c>
      <c r="D2488" s="14">
        <v>0</v>
      </c>
      <c r="E2488" s="14">
        <v>0</v>
      </c>
      <c r="F2488" s="13">
        <v>2620</v>
      </c>
      <c r="G2488" s="14">
        <v>0</v>
      </c>
      <c r="H2488" s="14">
        <v>0</v>
      </c>
      <c r="I2488" s="1">
        <v>20</v>
      </c>
      <c r="J2488" s="9">
        <v>0</v>
      </c>
    </row>
    <row r="2489" spans="1:10" s="23" customFormat="1" x14ac:dyDescent="0.45">
      <c r="A2489" s="47" t="s">
        <v>2099</v>
      </c>
      <c r="B2489" s="64" t="s">
        <v>1595</v>
      </c>
      <c r="C2489" s="13">
        <v>8500</v>
      </c>
      <c r="D2489" s="14">
        <v>0</v>
      </c>
      <c r="E2489" s="14">
        <v>0</v>
      </c>
      <c r="F2489" s="13">
        <v>8550</v>
      </c>
      <c r="G2489" s="14">
        <v>0</v>
      </c>
      <c r="H2489" s="14">
        <v>0</v>
      </c>
      <c r="I2489" s="1">
        <v>50</v>
      </c>
      <c r="J2489" s="9">
        <v>0</v>
      </c>
    </row>
    <row r="2490" spans="1:10" s="23" customFormat="1" x14ac:dyDescent="0.45">
      <c r="A2490" s="47" t="s">
        <v>1878</v>
      </c>
      <c r="B2490" s="64" t="s">
        <v>1595</v>
      </c>
      <c r="C2490" s="13">
        <v>3900</v>
      </c>
      <c r="D2490" s="14">
        <v>0</v>
      </c>
      <c r="E2490" s="14">
        <v>0</v>
      </c>
      <c r="F2490" s="13">
        <v>3925</v>
      </c>
      <c r="G2490" s="14">
        <v>0</v>
      </c>
      <c r="H2490" s="14">
        <v>0</v>
      </c>
      <c r="I2490" s="1">
        <v>25</v>
      </c>
      <c r="J2490" s="9">
        <v>0</v>
      </c>
    </row>
    <row r="2491" spans="1:10" s="23" customFormat="1" x14ac:dyDescent="0.45">
      <c r="A2491" s="47" t="s">
        <v>1303</v>
      </c>
      <c r="B2491" s="64" t="s">
        <v>1595</v>
      </c>
      <c r="C2491" s="13">
        <v>1200</v>
      </c>
      <c r="D2491" s="14">
        <v>0</v>
      </c>
      <c r="E2491" s="14">
        <v>0</v>
      </c>
      <c r="F2491" s="13">
        <v>1220</v>
      </c>
      <c r="G2491" s="14">
        <v>0</v>
      </c>
      <c r="H2491" s="14">
        <v>0</v>
      </c>
      <c r="I2491" s="1">
        <v>20</v>
      </c>
      <c r="J2491" s="9">
        <v>0</v>
      </c>
    </row>
    <row r="2492" spans="1:10" s="23" customFormat="1" x14ac:dyDescent="0.45">
      <c r="A2492" s="47" t="s">
        <v>2247</v>
      </c>
      <c r="B2492" s="64" t="s">
        <v>1595</v>
      </c>
      <c r="C2492" s="13">
        <v>700</v>
      </c>
      <c r="D2492" s="14">
        <v>0</v>
      </c>
      <c r="E2492" s="14">
        <v>0</v>
      </c>
      <c r="F2492" s="13">
        <v>710</v>
      </c>
      <c r="G2492" s="14">
        <v>0</v>
      </c>
      <c r="H2492" s="14">
        <v>0</v>
      </c>
      <c r="I2492" s="1">
        <v>10</v>
      </c>
      <c r="J2492" s="9">
        <v>0</v>
      </c>
    </row>
    <row r="2493" spans="1:10" s="23" customFormat="1" x14ac:dyDescent="0.45">
      <c r="A2493" s="47" t="s">
        <v>1082</v>
      </c>
      <c r="B2493" s="64" t="s">
        <v>1595</v>
      </c>
      <c r="C2493" s="13">
        <v>700</v>
      </c>
      <c r="D2493" s="14">
        <v>0</v>
      </c>
      <c r="E2493" s="14">
        <v>0</v>
      </c>
      <c r="F2493" s="13">
        <v>710</v>
      </c>
      <c r="G2493" s="14">
        <v>0</v>
      </c>
      <c r="H2493" s="14">
        <v>0</v>
      </c>
      <c r="I2493" s="1">
        <v>10</v>
      </c>
      <c r="J2493" s="9">
        <v>0</v>
      </c>
    </row>
    <row r="2494" spans="1:10" s="23" customFormat="1" x14ac:dyDescent="0.45">
      <c r="A2494" s="47" t="s">
        <v>742</v>
      </c>
      <c r="B2494" s="64" t="s">
        <v>1595</v>
      </c>
      <c r="C2494" s="13">
        <v>400</v>
      </c>
      <c r="D2494" s="14">
        <v>0</v>
      </c>
      <c r="E2494" s="14">
        <v>0</v>
      </c>
      <c r="F2494" s="13">
        <v>410</v>
      </c>
      <c r="G2494" s="14">
        <v>0</v>
      </c>
      <c r="H2494" s="14">
        <v>0</v>
      </c>
      <c r="I2494" s="1">
        <v>10</v>
      </c>
      <c r="J2494" s="9">
        <v>0</v>
      </c>
    </row>
    <row r="2495" spans="1:10" s="23" customFormat="1" x14ac:dyDescent="0.45">
      <c r="A2495" s="47" t="s">
        <v>1258</v>
      </c>
      <c r="B2495" s="64" t="s">
        <v>1595</v>
      </c>
      <c r="C2495" s="13">
        <v>680</v>
      </c>
      <c r="D2495" s="14">
        <v>0</v>
      </c>
      <c r="E2495" s="14">
        <v>0</v>
      </c>
      <c r="F2495" s="13">
        <v>690</v>
      </c>
      <c r="G2495" s="14">
        <v>0</v>
      </c>
      <c r="H2495" s="14">
        <v>0</v>
      </c>
      <c r="I2495" s="1">
        <v>10</v>
      </c>
      <c r="J2495" s="9">
        <v>0</v>
      </c>
    </row>
    <row r="2496" spans="1:10" s="23" customFormat="1" x14ac:dyDescent="0.45">
      <c r="A2496" s="47" t="s">
        <v>112</v>
      </c>
      <c r="B2496" s="64" t="s">
        <v>1595</v>
      </c>
      <c r="C2496" s="13">
        <v>200</v>
      </c>
      <c r="D2496" s="14">
        <v>0</v>
      </c>
      <c r="E2496" s="14">
        <v>0</v>
      </c>
      <c r="F2496" s="13">
        <v>210</v>
      </c>
      <c r="G2496" s="14">
        <v>0</v>
      </c>
      <c r="H2496" s="14">
        <v>0</v>
      </c>
      <c r="I2496" s="1">
        <v>10</v>
      </c>
      <c r="J2496" s="9">
        <v>0</v>
      </c>
    </row>
    <row r="2497" spans="1:10" s="23" customFormat="1" x14ac:dyDescent="0.45">
      <c r="A2497" s="47" t="s">
        <v>2265</v>
      </c>
      <c r="B2497" s="64" t="s">
        <v>1595</v>
      </c>
      <c r="C2497" s="13">
        <v>2350</v>
      </c>
      <c r="D2497" s="14">
        <v>0</v>
      </c>
      <c r="E2497" s="14">
        <v>0</v>
      </c>
      <c r="F2497" s="13">
        <v>2360</v>
      </c>
      <c r="G2497" s="14">
        <v>0</v>
      </c>
      <c r="H2497" s="14">
        <v>0</v>
      </c>
      <c r="I2497" s="1">
        <v>10</v>
      </c>
      <c r="J2497" s="9">
        <v>0</v>
      </c>
    </row>
    <row r="2498" spans="1:10" s="23" customFormat="1" x14ac:dyDescent="0.45">
      <c r="A2498" s="47" t="s">
        <v>1701</v>
      </c>
      <c r="B2498" s="64" t="s">
        <v>1595</v>
      </c>
      <c r="C2498" s="13">
        <v>1200</v>
      </c>
      <c r="D2498" s="14">
        <v>0</v>
      </c>
      <c r="E2498" s="14">
        <v>0</v>
      </c>
      <c r="F2498" s="13">
        <v>1210</v>
      </c>
      <c r="G2498" s="14">
        <v>0</v>
      </c>
      <c r="H2498" s="14">
        <v>0</v>
      </c>
      <c r="I2498" s="1">
        <v>10</v>
      </c>
      <c r="J2498" s="9">
        <v>0</v>
      </c>
    </row>
    <row r="2499" spans="1:10" s="23" customFormat="1" x14ac:dyDescent="0.45">
      <c r="A2499" s="47" t="s">
        <v>51</v>
      </c>
      <c r="B2499" s="64" t="s">
        <v>1595</v>
      </c>
      <c r="C2499" s="13">
        <v>1200</v>
      </c>
      <c r="D2499" s="14">
        <v>0</v>
      </c>
      <c r="E2499" s="14">
        <v>0</v>
      </c>
      <c r="F2499" s="13">
        <v>1210</v>
      </c>
      <c r="G2499" s="14">
        <v>0</v>
      </c>
      <c r="H2499" s="14">
        <v>0</v>
      </c>
      <c r="I2499" s="1">
        <v>10</v>
      </c>
      <c r="J2499" s="9">
        <v>0</v>
      </c>
    </row>
    <row r="2500" spans="1:10" s="23" customFormat="1" x14ac:dyDescent="0.45">
      <c r="A2500" s="47" t="s">
        <v>1751</v>
      </c>
      <c r="B2500" s="64" t="s">
        <v>1595</v>
      </c>
      <c r="C2500" s="13">
        <v>780</v>
      </c>
      <c r="D2500" s="14">
        <v>0</v>
      </c>
      <c r="E2500" s="14">
        <v>0</v>
      </c>
      <c r="F2500" s="13">
        <v>790</v>
      </c>
      <c r="G2500" s="14">
        <v>0</v>
      </c>
      <c r="H2500" s="14">
        <v>0</v>
      </c>
      <c r="I2500" s="1">
        <v>10</v>
      </c>
      <c r="J2500" s="9">
        <v>0</v>
      </c>
    </row>
    <row r="2501" spans="1:10" s="23" customFormat="1" x14ac:dyDescent="0.45">
      <c r="A2501" s="47" t="s">
        <v>1757</v>
      </c>
      <c r="B2501" s="64" t="s">
        <v>1595</v>
      </c>
      <c r="C2501" s="13">
        <v>1200</v>
      </c>
      <c r="D2501" s="14">
        <v>0</v>
      </c>
      <c r="E2501" s="14">
        <v>0</v>
      </c>
      <c r="F2501" s="13">
        <v>1210</v>
      </c>
      <c r="G2501" s="14">
        <v>0</v>
      </c>
      <c r="H2501" s="14">
        <v>0</v>
      </c>
      <c r="I2501" s="1">
        <v>10</v>
      </c>
      <c r="J2501" s="9">
        <v>0</v>
      </c>
    </row>
    <row r="2502" spans="1:10" s="23" customFormat="1" x14ac:dyDescent="0.45">
      <c r="A2502" s="47" t="s">
        <v>1900</v>
      </c>
      <c r="B2502" s="64" t="s">
        <v>1595</v>
      </c>
      <c r="C2502" s="13">
        <v>350</v>
      </c>
      <c r="D2502" s="14">
        <v>0</v>
      </c>
      <c r="E2502" s="14">
        <v>0</v>
      </c>
      <c r="F2502" s="13">
        <v>360</v>
      </c>
      <c r="G2502" s="14">
        <v>0</v>
      </c>
      <c r="H2502" s="14">
        <v>0</v>
      </c>
      <c r="I2502" s="1">
        <v>10</v>
      </c>
      <c r="J2502" s="9">
        <v>0</v>
      </c>
    </row>
    <row r="2503" spans="1:10" s="23" customFormat="1" x14ac:dyDescent="0.45">
      <c r="A2503" s="47" t="s">
        <v>142</v>
      </c>
      <c r="B2503" s="64" t="s">
        <v>1595</v>
      </c>
      <c r="C2503" s="13">
        <v>3900</v>
      </c>
      <c r="D2503" s="14">
        <v>0</v>
      </c>
      <c r="E2503" s="14">
        <v>0</v>
      </c>
      <c r="F2503" s="13">
        <v>3920</v>
      </c>
      <c r="G2503" s="14">
        <v>0</v>
      </c>
      <c r="H2503" s="14">
        <v>0</v>
      </c>
      <c r="I2503" s="1">
        <v>20</v>
      </c>
      <c r="J2503" s="9">
        <v>0</v>
      </c>
    </row>
    <row r="2504" spans="1:10" s="23" customFormat="1" x14ac:dyDescent="0.45">
      <c r="A2504" s="47" t="s">
        <v>1774</v>
      </c>
      <c r="B2504" s="64" t="s">
        <v>1595</v>
      </c>
      <c r="C2504" s="13">
        <v>2600</v>
      </c>
      <c r="D2504" s="14">
        <v>0</v>
      </c>
      <c r="E2504" s="14">
        <v>0</v>
      </c>
      <c r="F2504" s="13">
        <v>2620</v>
      </c>
      <c r="G2504" s="14">
        <v>0</v>
      </c>
      <c r="H2504" s="14">
        <v>0</v>
      </c>
      <c r="I2504" s="1">
        <v>20</v>
      </c>
      <c r="J2504" s="9">
        <v>0</v>
      </c>
    </row>
    <row r="2505" spans="1:10" s="23" customFormat="1" x14ac:dyDescent="0.45">
      <c r="A2505" s="47" t="s">
        <v>354</v>
      </c>
      <c r="B2505" s="64" t="s">
        <v>1595</v>
      </c>
      <c r="C2505" s="13">
        <v>2600</v>
      </c>
      <c r="D2505" s="14">
        <v>0</v>
      </c>
      <c r="E2505" s="14">
        <v>0</v>
      </c>
      <c r="F2505" s="13">
        <v>2620</v>
      </c>
      <c r="G2505" s="14">
        <v>0</v>
      </c>
      <c r="H2505" s="14">
        <v>0</v>
      </c>
      <c r="I2505" s="1">
        <v>20</v>
      </c>
      <c r="J2505" s="9">
        <v>0</v>
      </c>
    </row>
    <row r="2506" spans="1:10" s="23" customFormat="1" x14ac:dyDescent="0.45">
      <c r="A2506" s="47" t="s">
        <v>1746</v>
      </c>
      <c r="B2506" s="64" t="s">
        <v>1595</v>
      </c>
      <c r="C2506" s="13">
        <v>1650</v>
      </c>
      <c r="D2506" s="14">
        <v>0</v>
      </c>
      <c r="E2506" s="14">
        <v>0</v>
      </c>
      <c r="F2506" s="13">
        <v>1660</v>
      </c>
      <c r="G2506" s="14">
        <v>0</v>
      </c>
      <c r="H2506" s="14">
        <v>0</v>
      </c>
      <c r="I2506" s="1">
        <v>10</v>
      </c>
      <c r="J2506" s="9">
        <v>0</v>
      </c>
    </row>
    <row r="2507" spans="1:10" s="23" customFormat="1" x14ac:dyDescent="0.45">
      <c r="A2507" s="47" t="s">
        <v>2116</v>
      </c>
      <c r="B2507" s="64" t="s">
        <v>1595</v>
      </c>
      <c r="C2507" s="13">
        <v>102000</v>
      </c>
      <c r="D2507" s="14">
        <v>1</v>
      </c>
      <c r="E2507" s="14">
        <v>102000</v>
      </c>
      <c r="F2507" s="13">
        <v>105000</v>
      </c>
      <c r="G2507" s="14">
        <v>1</v>
      </c>
      <c r="H2507" s="14">
        <v>105000</v>
      </c>
      <c r="I2507" s="1">
        <v>3000</v>
      </c>
      <c r="J2507" s="9">
        <v>3000</v>
      </c>
    </row>
    <row r="2508" spans="1:10" s="23" customFormat="1" x14ac:dyDescent="0.45">
      <c r="A2508" s="47" t="s">
        <v>1312</v>
      </c>
      <c r="B2508" s="64" t="s">
        <v>1595</v>
      </c>
      <c r="C2508" s="13">
        <v>40700</v>
      </c>
      <c r="D2508" s="14">
        <v>1</v>
      </c>
      <c r="E2508" s="14">
        <v>37000</v>
      </c>
      <c r="F2508" s="13">
        <v>41800</v>
      </c>
      <c r="G2508" s="14">
        <v>1</v>
      </c>
      <c r="H2508" s="14">
        <v>38000</v>
      </c>
      <c r="I2508" s="1">
        <v>1100</v>
      </c>
      <c r="J2508" s="9">
        <v>1000</v>
      </c>
    </row>
    <row r="2509" spans="1:10" s="23" customFormat="1" x14ac:dyDescent="0.45">
      <c r="A2509" s="47" t="s">
        <v>2012</v>
      </c>
      <c r="B2509" s="64" t="s">
        <v>1595</v>
      </c>
      <c r="C2509" s="13">
        <v>76</v>
      </c>
      <c r="D2509" s="14">
        <v>0</v>
      </c>
      <c r="E2509" s="14">
        <v>0</v>
      </c>
      <c r="F2509" s="13">
        <v>77</v>
      </c>
      <c r="G2509" s="14">
        <v>0</v>
      </c>
      <c r="H2509" s="14">
        <v>0</v>
      </c>
      <c r="I2509" s="1">
        <v>1</v>
      </c>
      <c r="J2509" s="9">
        <v>0</v>
      </c>
    </row>
    <row r="2510" spans="1:10" s="23" customFormat="1" x14ac:dyDescent="0.45">
      <c r="A2510" s="47" t="s">
        <v>364</v>
      </c>
      <c r="B2510" s="64" t="s">
        <v>1595</v>
      </c>
      <c r="C2510" s="13">
        <v>64</v>
      </c>
      <c r="D2510" s="14">
        <v>0</v>
      </c>
      <c r="E2510" s="14">
        <v>0</v>
      </c>
      <c r="F2510" s="13">
        <v>65</v>
      </c>
      <c r="G2510" s="14">
        <v>0</v>
      </c>
      <c r="H2510" s="14">
        <v>0</v>
      </c>
      <c r="I2510" s="1">
        <v>1</v>
      </c>
      <c r="J2510" s="9">
        <v>0</v>
      </c>
    </row>
    <row r="2511" spans="1:10" s="23" customFormat="1" x14ac:dyDescent="0.45">
      <c r="A2511" s="47" t="s">
        <v>1370</v>
      </c>
      <c r="B2511" s="64" t="s">
        <v>1595</v>
      </c>
      <c r="C2511" s="13">
        <v>74</v>
      </c>
      <c r="D2511" s="14">
        <v>0</v>
      </c>
      <c r="E2511" s="14">
        <v>0</v>
      </c>
      <c r="F2511" s="13">
        <v>75</v>
      </c>
      <c r="G2511" s="14">
        <v>0</v>
      </c>
      <c r="H2511" s="14">
        <v>0</v>
      </c>
      <c r="I2511" s="1">
        <v>1</v>
      </c>
      <c r="J2511" s="9">
        <v>0</v>
      </c>
    </row>
    <row r="2512" spans="1:10" s="23" customFormat="1" x14ac:dyDescent="0.45">
      <c r="A2512" s="47" t="s">
        <v>65</v>
      </c>
      <c r="B2512" s="64" t="s">
        <v>1595</v>
      </c>
      <c r="C2512" s="13">
        <v>48</v>
      </c>
      <c r="D2512" s="14">
        <v>0</v>
      </c>
      <c r="E2512" s="14">
        <v>0</v>
      </c>
      <c r="F2512" s="13">
        <v>49</v>
      </c>
      <c r="G2512" s="14">
        <v>0</v>
      </c>
      <c r="H2512" s="14">
        <v>0</v>
      </c>
      <c r="I2512" s="1">
        <v>1</v>
      </c>
      <c r="J2512" s="9">
        <v>0</v>
      </c>
    </row>
    <row r="2513" spans="1:10" s="23" customFormat="1" x14ac:dyDescent="0.45">
      <c r="A2513" s="47" t="s">
        <v>1949</v>
      </c>
      <c r="B2513" s="64" t="s">
        <v>1595</v>
      </c>
      <c r="C2513" s="13">
        <v>62</v>
      </c>
      <c r="D2513" s="14">
        <v>0</v>
      </c>
      <c r="E2513" s="14">
        <v>0</v>
      </c>
      <c r="F2513" s="13">
        <v>63</v>
      </c>
      <c r="G2513" s="14">
        <v>0</v>
      </c>
      <c r="H2513" s="14">
        <v>0</v>
      </c>
      <c r="I2513" s="1">
        <v>1</v>
      </c>
      <c r="J2513" s="9">
        <v>0</v>
      </c>
    </row>
    <row r="2514" spans="1:10" s="23" customFormat="1" x14ac:dyDescent="0.45">
      <c r="A2514" s="47" t="s">
        <v>0</v>
      </c>
      <c r="B2514" s="64" t="s">
        <v>1595</v>
      </c>
      <c r="C2514" s="13">
        <v>44</v>
      </c>
      <c r="D2514" s="14">
        <v>0</v>
      </c>
      <c r="E2514" s="14">
        <v>0</v>
      </c>
      <c r="F2514" s="13">
        <v>45</v>
      </c>
      <c r="G2514" s="14">
        <v>0</v>
      </c>
      <c r="H2514" s="14">
        <v>0</v>
      </c>
      <c r="I2514" s="1">
        <v>1</v>
      </c>
      <c r="J2514" s="9">
        <v>0</v>
      </c>
    </row>
    <row r="2515" spans="1:10" s="23" customFormat="1" x14ac:dyDescent="0.45">
      <c r="A2515" s="47" t="s">
        <v>2068</v>
      </c>
      <c r="B2515" s="64" t="s">
        <v>1595</v>
      </c>
      <c r="C2515" s="13">
        <v>24</v>
      </c>
      <c r="D2515" s="14">
        <v>0</v>
      </c>
      <c r="E2515" s="14">
        <v>0</v>
      </c>
      <c r="F2515" s="13">
        <v>25</v>
      </c>
      <c r="G2515" s="14">
        <v>0</v>
      </c>
      <c r="H2515" s="14">
        <v>0</v>
      </c>
      <c r="I2515" s="1">
        <v>1</v>
      </c>
      <c r="J2515" s="9">
        <v>0</v>
      </c>
    </row>
    <row r="2516" spans="1:10" s="23" customFormat="1" x14ac:dyDescent="0.45">
      <c r="A2516" s="47" t="s">
        <v>2281</v>
      </c>
      <c r="B2516" s="64" t="s">
        <v>1595</v>
      </c>
      <c r="C2516" s="13">
        <v>24</v>
      </c>
      <c r="D2516" s="14">
        <v>0</v>
      </c>
      <c r="E2516" s="14">
        <v>0</v>
      </c>
      <c r="F2516" s="13">
        <v>25</v>
      </c>
      <c r="G2516" s="14">
        <v>0</v>
      </c>
      <c r="H2516" s="14">
        <v>0</v>
      </c>
      <c r="I2516" s="1">
        <v>1</v>
      </c>
      <c r="J2516" s="9">
        <v>0</v>
      </c>
    </row>
    <row r="2517" spans="1:10" s="23" customFormat="1" x14ac:dyDescent="0.45">
      <c r="A2517" s="47" t="s">
        <v>2276</v>
      </c>
      <c r="B2517" s="64" t="s">
        <v>1595</v>
      </c>
      <c r="C2517" s="13">
        <v>24</v>
      </c>
      <c r="D2517" s="14">
        <v>0</v>
      </c>
      <c r="E2517" s="14">
        <v>0</v>
      </c>
      <c r="F2517" s="13">
        <v>25</v>
      </c>
      <c r="G2517" s="14">
        <v>0</v>
      </c>
      <c r="H2517" s="14">
        <v>0</v>
      </c>
      <c r="I2517" s="1">
        <v>1</v>
      </c>
      <c r="J2517" s="9">
        <v>0</v>
      </c>
    </row>
    <row r="2518" spans="1:10" s="23" customFormat="1" x14ac:dyDescent="0.45">
      <c r="A2518" s="47" t="s">
        <v>2213</v>
      </c>
      <c r="B2518" s="64" t="s">
        <v>1595</v>
      </c>
      <c r="C2518" s="13">
        <v>24</v>
      </c>
      <c r="D2518" s="14">
        <v>0</v>
      </c>
      <c r="E2518" s="14">
        <v>0</v>
      </c>
      <c r="F2518" s="13">
        <v>25</v>
      </c>
      <c r="G2518" s="14">
        <v>0</v>
      </c>
      <c r="H2518" s="14">
        <v>0</v>
      </c>
      <c r="I2518" s="1">
        <v>1</v>
      </c>
      <c r="J2518" s="9">
        <v>0</v>
      </c>
    </row>
    <row r="2519" spans="1:10" s="23" customFormat="1" x14ac:dyDescent="0.45">
      <c r="A2519" s="47" t="s">
        <v>2261</v>
      </c>
      <c r="B2519" s="64" t="s">
        <v>1595</v>
      </c>
      <c r="C2519" s="13">
        <v>88</v>
      </c>
      <c r="D2519" s="14">
        <v>0</v>
      </c>
      <c r="E2519" s="14">
        <v>0</v>
      </c>
      <c r="F2519" s="13">
        <v>89</v>
      </c>
      <c r="G2519" s="14">
        <v>0</v>
      </c>
      <c r="H2519" s="14">
        <v>0</v>
      </c>
      <c r="I2519" s="1">
        <v>1</v>
      </c>
      <c r="J2519" s="9">
        <v>0</v>
      </c>
    </row>
    <row r="2520" spans="1:10" s="23" customFormat="1" x14ac:dyDescent="0.45">
      <c r="A2520" s="47" t="s">
        <v>1845</v>
      </c>
      <c r="B2520" s="64" t="s">
        <v>1595</v>
      </c>
      <c r="C2520" s="13">
        <v>90</v>
      </c>
      <c r="D2520" s="14">
        <v>0</v>
      </c>
      <c r="E2520" s="14">
        <v>0</v>
      </c>
      <c r="F2520" s="13">
        <v>92</v>
      </c>
      <c r="G2520" s="14">
        <v>0</v>
      </c>
      <c r="H2520" s="14">
        <v>0</v>
      </c>
      <c r="I2520" s="1">
        <v>2</v>
      </c>
      <c r="J2520" s="9">
        <v>0</v>
      </c>
    </row>
    <row r="2521" spans="1:10" s="23" customFormat="1" x14ac:dyDescent="0.45">
      <c r="A2521" s="47" t="s">
        <v>1680</v>
      </c>
      <c r="B2521" s="64" t="s">
        <v>1595</v>
      </c>
      <c r="C2521" s="13">
        <v>90</v>
      </c>
      <c r="D2521" s="14">
        <v>0</v>
      </c>
      <c r="E2521" s="14">
        <v>0</v>
      </c>
      <c r="F2521" s="13">
        <v>92</v>
      </c>
      <c r="G2521" s="14">
        <v>0</v>
      </c>
      <c r="H2521" s="14">
        <v>0</v>
      </c>
      <c r="I2521" s="1">
        <v>2</v>
      </c>
      <c r="J2521" s="9">
        <v>0</v>
      </c>
    </row>
    <row r="2522" spans="1:10" s="23" customFormat="1" x14ac:dyDescent="0.45">
      <c r="A2522" s="47" t="s">
        <v>992</v>
      </c>
      <c r="B2522" s="64" t="s">
        <v>1595</v>
      </c>
      <c r="C2522" s="13">
        <v>75</v>
      </c>
      <c r="D2522" s="14">
        <v>0</v>
      </c>
      <c r="E2522" s="14">
        <v>0</v>
      </c>
      <c r="F2522" s="13">
        <v>77</v>
      </c>
      <c r="G2522" s="14">
        <v>0</v>
      </c>
      <c r="H2522" s="14">
        <v>0</v>
      </c>
      <c r="I2522" s="1">
        <v>2</v>
      </c>
      <c r="J2522" s="9">
        <v>0</v>
      </c>
    </row>
    <row r="2523" spans="1:10" s="23" customFormat="1" x14ac:dyDescent="0.45">
      <c r="A2523" s="47" t="s">
        <v>455</v>
      </c>
      <c r="B2523" s="64" t="s">
        <v>1595</v>
      </c>
      <c r="C2523" s="13">
        <v>46</v>
      </c>
      <c r="D2523" s="14">
        <v>0</v>
      </c>
      <c r="E2523" s="14">
        <v>0</v>
      </c>
      <c r="F2523" s="13">
        <v>47</v>
      </c>
      <c r="G2523" s="14">
        <v>0</v>
      </c>
      <c r="H2523" s="14">
        <v>0</v>
      </c>
      <c r="I2523" s="1">
        <v>1</v>
      </c>
      <c r="J2523" s="9">
        <v>0</v>
      </c>
    </row>
    <row r="2524" spans="1:10" s="23" customFormat="1" x14ac:dyDescent="0.45">
      <c r="A2524" s="47" t="s">
        <v>1543</v>
      </c>
      <c r="B2524" s="64" t="s">
        <v>1595</v>
      </c>
      <c r="C2524" s="13">
        <v>90</v>
      </c>
      <c r="D2524" s="14">
        <v>0</v>
      </c>
      <c r="E2524" s="14">
        <v>0</v>
      </c>
      <c r="F2524" s="13">
        <v>92</v>
      </c>
      <c r="G2524" s="14">
        <v>0</v>
      </c>
      <c r="H2524" s="14">
        <v>0</v>
      </c>
      <c r="I2524" s="1">
        <v>2</v>
      </c>
      <c r="J2524" s="9">
        <v>0</v>
      </c>
    </row>
    <row r="2525" spans="1:10" s="23" customFormat="1" x14ac:dyDescent="0.45">
      <c r="A2525" s="47" t="s">
        <v>1514</v>
      </c>
      <c r="B2525" s="64" t="s">
        <v>1595</v>
      </c>
      <c r="C2525" s="13">
        <v>102</v>
      </c>
      <c r="D2525" s="14">
        <v>0</v>
      </c>
      <c r="E2525" s="14">
        <v>0</v>
      </c>
      <c r="F2525" s="13">
        <v>104</v>
      </c>
      <c r="G2525" s="14">
        <v>0</v>
      </c>
      <c r="H2525" s="14">
        <v>0</v>
      </c>
      <c r="I2525" s="1">
        <v>2</v>
      </c>
      <c r="J2525" s="9">
        <v>0</v>
      </c>
    </row>
    <row r="2526" spans="1:10" s="23" customFormat="1" x14ac:dyDescent="0.45">
      <c r="A2526" s="47" t="s">
        <v>882</v>
      </c>
      <c r="B2526" s="64" t="s">
        <v>1595</v>
      </c>
      <c r="C2526" s="13">
        <v>90</v>
      </c>
      <c r="D2526" s="14">
        <v>0</v>
      </c>
      <c r="E2526" s="14">
        <v>0</v>
      </c>
      <c r="F2526" s="13">
        <v>92</v>
      </c>
      <c r="G2526" s="14">
        <v>0</v>
      </c>
      <c r="H2526" s="14">
        <v>0</v>
      </c>
      <c r="I2526" s="1">
        <v>2</v>
      </c>
      <c r="J2526" s="9">
        <v>0</v>
      </c>
    </row>
    <row r="2527" spans="1:10" s="23" customFormat="1" x14ac:dyDescent="0.45">
      <c r="A2527" s="47" t="s">
        <v>774</v>
      </c>
      <c r="B2527" s="64" t="s">
        <v>1595</v>
      </c>
      <c r="C2527" s="13">
        <v>3.5</v>
      </c>
      <c r="D2527" s="14">
        <v>0</v>
      </c>
      <c r="E2527" s="14">
        <v>0</v>
      </c>
      <c r="F2527" s="13">
        <v>3.5</v>
      </c>
      <c r="G2527" s="14">
        <v>0</v>
      </c>
      <c r="H2527" s="14">
        <v>0</v>
      </c>
      <c r="I2527" s="1">
        <v>0</v>
      </c>
      <c r="J2527" s="9">
        <v>0</v>
      </c>
    </row>
    <row r="2528" spans="1:10" s="23" customFormat="1" x14ac:dyDescent="0.45">
      <c r="A2528" s="47" t="s">
        <v>588</v>
      </c>
      <c r="B2528" s="64" t="s">
        <v>1595</v>
      </c>
      <c r="C2528" s="13">
        <v>3.5</v>
      </c>
      <c r="D2528" s="14">
        <v>0</v>
      </c>
      <c r="E2528" s="14">
        <v>0</v>
      </c>
      <c r="F2528" s="13">
        <v>3.5</v>
      </c>
      <c r="G2528" s="14">
        <v>0</v>
      </c>
      <c r="H2528" s="14">
        <v>0</v>
      </c>
      <c r="I2528" s="1">
        <v>0</v>
      </c>
      <c r="J2528" s="9">
        <v>0</v>
      </c>
    </row>
    <row r="2529" spans="1:10" s="23" customFormat="1" x14ac:dyDescent="0.45">
      <c r="A2529" s="47" t="s">
        <v>2089</v>
      </c>
      <c r="B2529" s="64" t="s">
        <v>1595</v>
      </c>
      <c r="C2529" s="13">
        <v>55</v>
      </c>
      <c r="D2529" s="14">
        <v>0</v>
      </c>
      <c r="E2529" s="14">
        <v>0</v>
      </c>
      <c r="F2529" s="13">
        <v>56</v>
      </c>
      <c r="G2529" s="14">
        <v>0</v>
      </c>
      <c r="H2529" s="14">
        <v>0</v>
      </c>
      <c r="I2529" s="1">
        <v>1</v>
      </c>
      <c r="J2529" s="9">
        <v>0</v>
      </c>
    </row>
    <row r="2530" spans="1:10" s="23" customFormat="1" x14ac:dyDescent="0.45">
      <c r="A2530" s="47" t="s">
        <v>1250</v>
      </c>
      <c r="B2530" s="64" t="s">
        <v>1595</v>
      </c>
      <c r="C2530" s="13">
        <v>140</v>
      </c>
      <c r="D2530" s="14">
        <v>0</v>
      </c>
      <c r="E2530" s="14">
        <v>0</v>
      </c>
      <c r="F2530" s="13">
        <v>142</v>
      </c>
      <c r="G2530" s="14">
        <v>0</v>
      </c>
      <c r="H2530" s="14">
        <v>0</v>
      </c>
      <c r="I2530" s="1">
        <v>2</v>
      </c>
      <c r="J2530" s="9">
        <v>0</v>
      </c>
    </row>
    <row r="2531" spans="1:10" s="23" customFormat="1" x14ac:dyDescent="0.45">
      <c r="A2531" s="47" t="s">
        <v>484</v>
      </c>
      <c r="B2531" s="64" t="s">
        <v>1595</v>
      </c>
      <c r="C2531" s="13">
        <v>90</v>
      </c>
      <c r="D2531" s="14">
        <v>0</v>
      </c>
      <c r="E2531" s="14">
        <v>0</v>
      </c>
      <c r="F2531" s="13">
        <v>92</v>
      </c>
      <c r="G2531" s="14">
        <v>0</v>
      </c>
      <c r="H2531" s="14">
        <v>0</v>
      </c>
      <c r="I2531" s="1">
        <v>2</v>
      </c>
      <c r="J2531" s="9">
        <v>0</v>
      </c>
    </row>
    <row r="2532" spans="1:10" s="23" customFormat="1" x14ac:dyDescent="0.45">
      <c r="A2532" s="47" t="s">
        <v>1987</v>
      </c>
      <c r="B2532" s="64" t="s">
        <v>1595</v>
      </c>
      <c r="C2532" s="13">
        <v>38</v>
      </c>
      <c r="D2532" s="14">
        <v>0</v>
      </c>
      <c r="E2532" s="14">
        <v>0</v>
      </c>
      <c r="F2532" s="13">
        <v>39</v>
      </c>
      <c r="G2532" s="14">
        <v>0</v>
      </c>
      <c r="H2532" s="14">
        <v>0</v>
      </c>
      <c r="I2532" s="1">
        <v>1</v>
      </c>
      <c r="J2532" s="9">
        <v>0</v>
      </c>
    </row>
    <row r="2533" spans="1:10" s="23" customFormat="1" x14ac:dyDescent="0.45">
      <c r="A2533" s="47" t="s">
        <v>1209</v>
      </c>
      <c r="B2533" s="64" t="s">
        <v>1595</v>
      </c>
      <c r="C2533" s="13">
        <v>30</v>
      </c>
      <c r="D2533" s="14">
        <v>0</v>
      </c>
      <c r="E2533" s="14">
        <v>0</v>
      </c>
      <c r="F2533" s="13">
        <v>31</v>
      </c>
      <c r="G2533" s="14">
        <v>0</v>
      </c>
      <c r="H2533" s="14">
        <v>0</v>
      </c>
      <c r="I2533" s="1">
        <v>1</v>
      </c>
      <c r="J2533" s="9">
        <v>0</v>
      </c>
    </row>
    <row r="2534" spans="1:10" s="23" customFormat="1" x14ac:dyDescent="0.45">
      <c r="A2534" s="47" t="s">
        <v>2084</v>
      </c>
      <c r="B2534" s="64" t="s">
        <v>1595</v>
      </c>
      <c r="C2534" s="13">
        <v>12</v>
      </c>
      <c r="D2534" s="14">
        <v>0</v>
      </c>
      <c r="E2534" s="14">
        <v>0</v>
      </c>
      <c r="F2534" s="13">
        <v>13</v>
      </c>
      <c r="G2534" s="14">
        <v>0</v>
      </c>
      <c r="H2534" s="14">
        <v>0</v>
      </c>
      <c r="I2534" s="1">
        <v>1</v>
      </c>
      <c r="J2534" s="9">
        <v>0</v>
      </c>
    </row>
    <row r="2535" spans="1:10" s="23" customFormat="1" x14ac:dyDescent="0.45">
      <c r="A2535" s="47" t="s">
        <v>952</v>
      </c>
      <c r="B2535" s="64" t="s">
        <v>1595</v>
      </c>
      <c r="C2535" s="13">
        <v>60</v>
      </c>
      <c r="D2535" s="14">
        <v>0</v>
      </c>
      <c r="E2535" s="14">
        <v>0</v>
      </c>
      <c r="F2535" s="13">
        <v>62</v>
      </c>
      <c r="G2535" s="14">
        <v>0</v>
      </c>
      <c r="H2535" s="14">
        <v>0</v>
      </c>
      <c r="I2535" s="1">
        <v>2</v>
      </c>
      <c r="J2535" s="9">
        <v>0</v>
      </c>
    </row>
    <row r="2536" spans="1:10" s="23" customFormat="1" x14ac:dyDescent="0.45">
      <c r="A2536" s="47" t="s">
        <v>1926</v>
      </c>
      <c r="B2536" s="64" t="s">
        <v>1595</v>
      </c>
      <c r="C2536" s="13">
        <v>24</v>
      </c>
      <c r="D2536" s="14">
        <v>0</v>
      </c>
      <c r="E2536" s="14">
        <v>0</v>
      </c>
      <c r="F2536" s="13">
        <v>25</v>
      </c>
      <c r="G2536" s="14">
        <v>0</v>
      </c>
      <c r="H2536" s="14">
        <v>0</v>
      </c>
      <c r="I2536" s="1">
        <v>1</v>
      </c>
      <c r="J2536" s="9">
        <v>0</v>
      </c>
    </row>
    <row r="2537" spans="1:10" s="23" customFormat="1" x14ac:dyDescent="0.45">
      <c r="A2537" s="47" t="s">
        <v>2071</v>
      </c>
      <c r="B2537" s="64" t="s">
        <v>1595</v>
      </c>
      <c r="C2537" s="13">
        <v>40</v>
      </c>
      <c r="D2537" s="14">
        <v>0</v>
      </c>
      <c r="E2537" s="14">
        <v>0</v>
      </c>
      <c r="F2537" s="13">
        <v>41</v>
      </c>
      <c r="G2537" s="14">
        <v>0</v>
      </c>
      <c r="H2537" s="14">
        <v>0</v>
      </c>
      <c r="I2537" s="1">
        <v>1</v>
      </c>
      <c r="J2537" s="9">
        <v>0</v>
      </c>
    </row>
    <row r="2538" spans="1:10" s="23" customFormat="1" x14ac:dyDescent="0.45">
      <c r="A2538" s="47" t="s">
        <v>100</v>
      </c>
      <c r="B2538" s="64" t="s">
        <v>1595</v>
      </c>
      <c r="C2538" s="13">
        <v>20</v>
      </c>
      <c r="D2538" s="14">
        <v>0</v>
      </c>
      <c r="E2538" s="14">
        <v>0</v>
      </c>
      <c r="F2538" s="13">
        <v>21</v>
      </c>
      <c r="G2538" s="14">
        <v>0</v>
      </c>
      <c r="H2538" s="14">
        <v>0</v>
      </c>
      <c r="I2538" s="1">
        <v>1</v>
      </c>
      <c r="J2538" s="9">
        <v>0</v>
      </c>
    </row>
    <row r="2539" spans="1:10" s="23" customFormat="1" x14ac:dyDescent="0.45">
      <c r="A2539" s="47" t="s">
        <v>1923</v>
      </c>
      <c r="B2539" s="64" t="s">
        <v>1595</v>
      </c>
      <c r="C2539" s="13">
        <v>85</v>
      </c>
      <c r="D2539" s="14">
        <v>0</v>
      </c>
      <c r="E2539" s="14">
        <v>0</v>
      </c>
      <c r="F2539" s="13">
        <v>86</v>
      </c>
      <c r="G2539" s="14">
        <v>0</v>
      </c>
      <c r="H2539" s="14">
        <v>0</v>
      </c>
      <c r="I2539" s="1">
        <v>1</v>
      </c>
      <c r="J2539" s="9">
        <v>0</v>
      </c>
    </row>
    <row r="2540" spans="1:10" s="23" customFormat="1" x14ac:dyDescent="0.45">
      <c r="A2540" s="47" t="s">
        <v>504</v>
      </c>
      <c r="B2540" s="64" t="s">
        <v>1595</v>
      </c>
      <c r="C2540" s="13">
        <v>100</v>
      </c>
      <c r="D2540" s="14">
        <v>0</v>
      </c>
      <c r="E2540" s="14">
        <v>0</v>
      </c>
      <c r="F2540" s="13">
        <v>102</v>
      </c>
      <c r="G2540" s="14">
        <v>0</v>
      </c>
      <c r="H2540" s="14">
        <v>0</v>
      </c>
      <c r="I2540" s="1">
        <v>2</v>
      </c>
      <c r="J2540" s="9">
        <v>0</v>
      </c>
    </row>
    <row r="2541" spans="1:10" s="23" customFormat="1" x14ac:dyDescent="0.45">
      <c r="A2541" s="47" t="s">
        <v>953</v>
      </c>
      <c r="B2541" s="64" t="s">
        <v>1595</v>
      </c>
      <c r="C2541" s="13">
        <v>90</v>
      </c>
      <c r="D2541" s="14">
        <v>0</v>
      </c>
      <c r="E2541" s="14">
        <v>0</v>
      </c>
      <c r="F2541" s="13">
        <v>92</v>
      </c>
      <c r="G2541" s="14">
        <v>0</v>
      </c>
      <c r="H2541" s="14">
        <v>0</v>
      </c>
      <c r="I2541" s="1">
        <v>2</v>
      </c>
      <c r="J2541" s="9">
        <v>0</v>
      </c>
    </row>
    <row r="2542" spans="1:10" s="23" customFormat="1" x14ac:dyDescent="0.45">
      <c r="A2542" s="47" t="s">
        <v>508</v>
      </c>
      <c r="B2542" s="64" t="s">
        <v>1595</v>
      </c>
      <c r="C2542" s="13">
        <v>40</v>
      </c>
      <c r="D2542" s="14">
        <v>0</v>
      </c>
      <c r="E2542" s="14">
        <v>0</v>
      </c>
      <c r="F2542" s="13">
        <v>41</v>
      </c>
      <c r="G2542" s="14">
        <v>0</v>
      </c>
      <c r="H2542" s="14">
        <v>0</v>
      </c>
      <c r="I2542" s="1">
        <v>1</v>
      </c>
      <c r="J2542" s="9">
        <v>0</v>
      </c>
    </row>
    <row r="2543" spans="1:10" s="23" customFormat="1" x14ac:dyDescent="0.45">
      <c r="A2543" s="47" t="s">
        <v>804</v>
      </c>
      <c r="B2543" s="64" t="s">
        <v>1595</v>
      </c>
      <c r="C2543" s="13">
        <v>100</v>
      </c>
      <c r="D2543" s="14">
        <v>0</v>
      </c>
      <c r="E2543" s="14">
        <v>0</v>
      </c>
      <c r="F2543" s="13">
        <v>102</v>
      </c>
      <c r="G2543" s="14">
        <v>0</v>
      </c>
      <c r="H2543" s="14">
        <v>0</v>
      </c>
      <c r="I2543" s="1">
        <v>2</v>
      </c>
      <c r="J2543" s="9">
        <v>0</v>
      </c>
    </row>
    <row r="2544" spans="1:10" s="23" customFormat="1" x14ac:dyDescent="0.45">
      <c r="A2544" s="47" t="s">
        <v>993</v>
      </c>
      <c r="B2544" s="64" t="s">
        <v>1595</v>
      </c>
      <c r="C2544" s="13">
        <v>60</v>
      </c>
      <c r="D2544" s="14">
        <v>0</v>
      </c>
      <c r="E2544" s="14">
        <v>0</v>
      </c>
      <c r="F2544" s="13">
        <v>61</v>
      </c>
      <c r="G2544" s="14">
        <v>0</v>
      </c>
      <c r="H2544" s="14">
        <v>0</v>
      </c>
      <c r="I2544" s="1">
        <v>1</v>
      </c>
      <c r="J2544" s="9">
        <v>0</v>
      </c>
    </row>
    <row r="2545" spans="1:10" s="23" customFormat="1" x14ac:dyDescent="0.45">
      <c r="A2545" s="47" t="s">
        <v>574</v>
      </c>
      <c r="B2545" s="64" t="s">
        <v>1595</v>
      </c>
      <c r="C2545" s="13">
        <v>44</v>
      </c>
      <c r="D2545" s="14">
        <v>0</v>
      </c>
      <c r="E2545" s="14">
        <v>0</v>
      </c>
      <c r="F2545" s="13">
        <v>45</v>
      </c>
      <c r="G2545" s="14">
        <v>0</v>
      </c>
      <c r="H2545" s="14">
        <v>0</v>
      </c>
      <c r="I2545" s="1">
        <v>1</v>
      </c>
      <c r="J2545" s="9">
        <v>0</v>
      </c>
    </row>
    <row r="2546" spans="1:10" s="23" customFormat="1" x14ac:dyDescent="0.45">
      <c r="A2546" s="47" t="s">
        <v>1556</v>
      </c>
      <c r="B2546" s="64" t="s">
        <v>1595</v>
      </c>
      <c r="C2546" s="13">
        <v>36</v>
      </c>
      <c r="D2546" s="14">
        <v>0</v>
      </c>
      <c r="E2546" s="14">
        <v>0</v>
      </c>
      <c r="F2546" s="13">
        <v>38</v>
      </c>
      <c r="G2546" s="14">
        <v>0</v>
      </c>
      <c r="H2546" s="14">
        <v>0</v>
      </c>
      <c r="I2546" s="1">
        <v>2</v>
      </c>
      <c r="J2546" s="9">
        <v>0</v>
      </c>
    </row>
    <row r="2547" spans="1:10" s="23" customFormat="1" x14ac:dyDescent="0.45">
      <c r="A2547" s="47" t="s">
        <v>164</v>
      </c>
      <c r="B2547" s="64" t="s">
        <v>1595</v>
      </c>
      <c r="C2547" s="13">
        <v>18</v>
      </c>
      <c r="D2547" s="14">
        <v>0</v>
      </c>
      <c r="E2547" s="14">
        <v>0</v>
      </c>
      <c r="F2547" s="13">
        <v>19</v>
      </c>
      <c r="G2547" s="14">
        <v>0</v>
      </c>
      <c r="H2547" s="14">
        <v>0</v>
      </c>
      <c r="I2547" s="1">
        <v>1</v>
      </c>
      <c r="J2547" s="9">
        <v>0</v>
      </c>
    </row>
    <row r="2548" spans="1:10" s="23" customFormat="1" x14ac:dyDescent="0.45">
      <c r="A2548" s="47" t="s">
        <v>103</v>
      </c>
      <c r="B2548" s="64" t="s">
        <v>1595</v>
      </c>
      <c r="C2548" s="13">
        <v>23</v>
      </c>
      <c r="D2548" s="14">
        <v>0</v>
      </c>
      <c r="E2548" s="14">
        <v>0</v>
      </c>
      <c r="F2548" s="13">
        <v>24</v>
      </c>
      <c r="G2548" s="14">
        <v>0</v>
      </c>
      <c r="H2548" s="14">
        <v>0</v>
      </c>
      <c r="I2548" s="1">
        <v>1</v>
      </c>
      <c r="J2548" s="9">
        <v>0</v>
      </c>
    </row>
    <row r="2549" spans="1:10" s="23" customFormat="1" x14ac:dyDescent="0.45">
      <c r="A2549" s="47" t="s">
        <v>903</v>
      </c>
      <c r="B2549" s="64" t="s">
        <v>1595</v>
      </c>
      <c r="C2549" s="13">
        <v>20</v>
      </c>
      <c r="D2549" s="14">
        <v>0</v>
      </c>
      <c r="E2549" s="14">
        <v>0</v>
      </c>
      <c r="F2549" s="13">
        <v>21</v>
      </c>
      <c r="G2549" s="14">
        <v>0</v>
      </c>
      <c r="H2549" s="14">
        <v>0</v>
      </c>
      <c r="I2549" s="1">
        <v>1</v>
      </c>
      <c r="J2549" s="9">
        <v>0</v>
      </c>
    </row>
    <row r="2550" spans="1:10" s="23" customFormat="1" x14ac:dyDescent="0.45">
      <c r="A2550" s="47" t="s">
        <v>1823</v>
      </c>
      <c r="B2550" s="64" t="s">
        <v>1595</v>
      </c>
      <c r="C2550" s="13">
        <v>55</v>
      </c>
      <c r="D2550" s="14">
        <v>0</v>
      </c>
      <c r="E2550" s="14">
        <v>0</v>
      </c>
      <c r="F2550" s="13">
        <v>56</v>
      </c>
      <c r="G2550" s="14">
        <v>0</v>
      </c>
      <c r="H2550" s="14">
        <v>0</v>
      </c>
      <c r="I2550" s="1">
        <v>1</v>
      </c>
      <c r="J2550" s="9">
        <v>0</v>
      </c>
    </row>
    <row r="2551" spans="1:10" s="23" customFormat="1" x14ac:dyDescent="0.45">
      <c r="A2551" s="47" t="s">
        <v>1435</v>
      </c>
      <c r="B2551" s="64" t="s">
        <v>1595</v>
      </c>
      <c r="C2551" s="13">
        <v>24</v>
      </c>
      <c r="D2551" s="14">
        <v>0</v>
      </c>
      <c r="E2551" s="14">
        <v>0</v>
      </c>
      <c r="F2551" s="13">
        <v>25</v>
      </c>
      <c r="G2551" s="14">
        <v>0</v>
      </c>
      <c r="H2551" s="14">
        <v>0</v>
      </c>
      <c r="I2551" s="1">
        <v>1</v>
      </c>
      <c r="J2551" s="9">
        <v>0</v>
      </c>
    </row>
    <row r="2552" spans="1:10" s="23" customFormat="1" x14ac:dyDescent="0.45">
      <c r="A2552" s="47" t="s">
        <v>853</v>
      </c>
      <c r="B2552" s="64" t="s">
        <v>1595</v>
      </c>
      <c r="C2552" s="13">
        <v>1.6</v>
      </c>
      <c r="D2552" s="14">
        <v>0</v>
      </c>
      <c r="E2552" s="14">
        <v>0</v>
      </c>
      <c r="F2552" s="13">
        <v>1.65</v>
      </c>
      <c r="G2552" s="14">
        <v>0</v>
      </c>
      <c r="H2552" s="14">
        <v>0</v>
      </c>
      <c r="I2552" s="1">
        <v>0.05</v>
      </c>
      <c r="J2552" s="9">
        <v>0</v>
      </c>
    </row>
    <row r="2553" spans="1:10" s="23" customFormat="1" x14ac:dyDescent="0.45">
      <c r="A2553" s="47" t="s">
        <v>1175</v>
      </c>
      <c r="B2553" s="64" t="s">
        <v>1595</v>
      </c>
      <c r="C2553" s="13">
        <v>330</v>
      </c>
      <c r="D2553" s="14">
        <v>0</v>
      </c>
      <c r="E2553" s="14">
        <v>0</v>
      </c>
      <c r="F2553" s="13">
        <v>340</v>
      </c>
      <c r="G2553" s="14">
        <v>0</v>
      </c>
      <c r="H2553" s="14">
        <v>0</v>
      </c>
      <c r="I2553" s="1">
        <v>10</v>
      </c>
      <c r="J2553" s="9">
        <v>0</v>
      </c>
    </row>
    <row r="2554" spans="1:10" s="23" customFormat="1" x14ac:dyDescent="0.45">
      <c r="A2554" s="47" t="s">
        <v>1636</v>
      </c>
      <c r="B2554" s="64" t="s">
        <v>1595</v>
      </c>
      <c r="C2554" s="13">
        <v>330</v>
      </c>
      <c r="D2554" s="14">
        <v>0</v>
      </c>
      <c r="E2554" s="14">
        <v>0</v>
      </c>
      <c r="F2554" s="13">
        <v>340</v>
      </c>
      <c r="G2554" s="14">
        <v>0</v>
      </c>
      <c r="H2554" s="14">
        <v>0</v>
      </c>
      <c r="I2554" s="1">
        <v>10</v>
      </c>
      <c r="J2554" s="9">
        <v>0</v>
      </c>
    </row>
    <row r="2555" spans="1:10" s="23" customFormat="1" x14ac:dyDescent="0.45">
      <c r="A2555" s="47" t="s">
        <v>79</v>
      </c>
      <c r="B2555" s="64" t="s">
        <v>1595</v>
      </c>
      <c r="C2555" s="13">
        <v>165</v>
      </c>
      <c r="D2555" s="14">
        <v>1</v>
      </c>
      <c r="E2555" s="14">
        <v>150</v>
      </c>
      <c r="F2555" s="13">
        <v>220</v>
      </c>
      <c r="G2555" s="14">
        <v>1</v>
      </c>
      <c r="H2555" s="14">
        <v>200</v>
      </c>
      <c r="I2555" s="1">
        <v>55</v>
      </c>
      <c r="J2555" s="9">
        <v>50</v>
      </c>
    </row>
    <row r="2556" spans="1:10" s="23" customFormat="1" x14ac:dyDescent="0.45">
      <c r="A2556" s="47" t="s">
        <v>1824</v>
      </c>
      <c r="B2556" s="64" t="s">
        <v>1595</v>
      </c>
      <c r="C2556" s="13">
        <v>78</v>
      </c>
      <c r="D2556" s="14">
        <v>0</v>
      </c>
      <c r="E2556" s="14">
        <v>0</v>
      </c>
      <c r="F2556" s="13">
        <v>80</v>
      </c>
      <c r="G2556" s="14">
        <v>0</v>
      </c>
      <c r="H2556" s="14">
        <v>0</v>
      </c>
      <c r="I2556" s="1">
        <v>2</v>
      </c>
      <c r="J2556" s="9">
        <v>0</v>
      </c>
    </row>
    <row r="2557" spans="1:10" s="23" customFormat="1" x14ac:dyDescent="0.45">
      <c r="A2557" s="45" t="s">
        <v>242</v>
      </c>
      <c r="B2557" s="63"/>
      <c r="C2557" s="4">
        <f>SUM($C$2445:$C$2556)</f>
        <v>268374.59999999998</v>
      </c>
      <c r="D2557" s="5">
        <f>SUM($D$2445:$D$2556)</f>
        <v>4</v>
      </c>
      <c r="E2557" s="5">
        <f>SUM($E$2445:$E$2556)</f>
        <v>196422.73</v>
      </c>
      <c r="F2557" s="4">
        <f>SUM($F$2445:$F$2556)</f>
        <v>273912.65000000002</v>
      </c>
      <c r="G2557" s="5">
        <f>SUM($G$2445:$G$2556)</f>
        <v>4</v>
      </c>
      <c r="H2557" s="5">
        <f>SUM($H$2445:$H$2556)</f>
        <v>201381.82</v>
      </c>
      <c r="I2557" s="6">
        <f>SUM($I$2445:$I$2556)</f>
        <v>5538.05</v>
      </c>
      <c r="J2557" s="3">
        <f>SUM($J$2445:$J$2556)</f>
        <v>4959.09</v>
      </c>
    </row>
    <row r="2558" spans="1:10" s="23" customFormat="1" x14ac:dyDescent="0.45">
      <c r="A2558" s="16"/>
      <c r="B2558" s="67"/>
      <c r="C2558" s="13"/>
      <c r="D2558" s="7"/>
      <c r="E2558" s="7"/>
      <c r="F2558" s="13"/>
      <c r="G2558" s="7"/>
      <c r="H2558" s="7"/>
      <c r="I2558" s="1"/>
      <c r="J2558" s="9"/>
    </row>
    <row r="2559" spans="1:10" s="23" customFormat="1" x14ac:dyDescent="0.45">
      <c r="A2559" s="45" t="s">
        <v>17</v>
      </c>
      <c r="B2559" s="63"/>
      <c r="C2559" s="4"/>
      <c r="D2559" s="2"/>
      <c r="E2559" s="2"/>
      <c r="F2559" s="4"/>
      <c r="G2559" s="2"/>
      <c r="H2559" s="2"/>
      <c r="I2559" s="6"/>
      <c r="J2559" s="3"/>
    </row>
    <row r="2560" spans="1:10" s="23" customFormat="1" x14ac:dyDescent="0.45">
      <c r="A2560" s="47" t="s">
        <v>1969</v>
      </c>
      <c r="B2560" s="64" t="s">
        <v>1595</v>
      </c>
      <c r="C2560" s="13">
        <v>0</v>
      </c>
      <c r="D2560" s="14">
        <v>0</v>
      </c>
      <c r="E2560" s="14">
        <v>0</v>
      </c>
      <c r="F2560" s="13">
        <v>1</v>
      </c>
      <c r="G2560" s="14">
        <v>500</v>
      </c>
      <c r="H2560" s="14">
        <v>454.55</v>
      </c>
      <c r="I2560" s="1">
        <v>1</v>
      </c>
      <c r="J2560" s="9">
        <v>454.55</v>
      </c>
    </row>
    <row r="2561" spans="1:10" s="23" customFormat="1" x14ac:dyDescent="0.45">
      <c r="A2561" s="69" t="s">
        <v>1074</v>
      </c>
      <c r="B2561" s="65"/>
      <c r="C2561" s="49">
        <f>SUM($C$2560:$C$2560)</f>
        <v>0</v>
      </c>
      <c r="D2561" s="50">
        <f>SUM($D$2560:$D$2560)</f>
        <v>0</v>
      </c>
      <c r="E2561" s="50">
        <f>SUM($E$2560:$E$2560)</f>
        <v>0</v>
      </c>
      <c r="F2561" s="49">
        <f>SUM($F$2560:$F$2560)</f>
        <v>1</v>
      </c>
      <c r="G2561" s="50">
        <f>SUM($G$2560:$G$2560)</f>
        <v>500</v>
      </c>
      <c r="H2561" s="50">
        <f>SUM($H$2560:$H$2560)</f>
        <v>454.55</v>
      </c>
      <c r="I2561" s="51">
        <f>SUM($I$2560:$I$2560)</f>
        <v>1</v>
      </c>
      <c r="J2561" s="52">
        <f>SUM($J$2560:$J$2560)</f>
        <v>454.55</v>
      </c>
    </row>
    <row r="2562" spans="1:10" s="23" customFormat="1" ht="14.65" thickBot="1" x14ac:dyDescent="0.5">
      <c r="A2562" s="53" t="s">
        <v>2057</v>
      </c>
      <c r="B2562" s="66"/>
      <c r="C2562" s="55">
        <f>$C$2557+$C$2561</f>
        <v>268374.59999999998</v>
      </c>
      <c r="D2562" s="56">
        <f>$D$2557+$D$2561</f>
        <v>4</v>
      </c>
      <c r="E2562" s="56">
        <f>$E$2557+$E$2561</f>
        <v>196422.73</v>
      </c>
      <c r="F2562" s="55">
        <f>$F$2557+$F$2561</f>
        <v>273913.65000000002</v>
      </c>
      <c r="G2562" s="56">
        <f>$G$2557+$G$2561</f>
        <v>504</v>
      </c>
      <c r="H2562" s="56">
        <f>$H$2557+$H$2561</f>
        <v>201836.37</v>
      </c>
      <c r="I2562" s="57">
        <f>$I$2557+$I$2561</f>
        <v>5539.05</v>
      </c>
      <c r="J2562" s="58">
        <f>$J$2557+$J$2561</f>
        <v>5413.64</v>
      </c>
    </row>
    <row r="2563" spans="1:10" s="23" customFormat="1" ht="14.65" thickTop="1" x14ac:dyDescent="0.45">
      <c r="A2563" s="16"/>
      <c r="B2563" s="67"/>
      <c r="C2563" s="13"/>
      <c r="D2563" s="7"/>
      <c r="E2563" s="7"/>
      <c r="F2563" s="13"/>
      <c r="G2563" s="7"/>
      <c r="H2563" s="7"/>
      <c r="I2563" s="1"/>
      <c r="J2563" s="9"/>
    </row>
    <row r="2564" spans="1:10" s="23" customFormat="1" x14ac:dyDescent="0.45">
      <c r="A2564" s="40" t="s">
        <v>1993</v>
      </c>
      <c r="B2564" s="62"/>
      <c r="C2564" s="41"/>
      <c r="D2564" s="42"/>
      <c r="E2564" s="42"/>
      <c r="F2564" s="41"/>
      <c r="G2564" s="42"/>
      <c r="H2564" s="42"/>
      <c r="I2564" s="43"/>
      <c r="J2564" s="44"/>
    </row>
    <row r="2565" spans="1:10" s="23" customFormat="1" x14ac:dyDescent="0.45">
      <c r="A2565" s="45" t="s">
        <v>1501</v>
      </c>
      <c r="B2565" s="63"/>
      <c r="C2565" s="4"/>
      <c r="D2565" s="2"/>
      <c r="E2565" s="2"/>
      <c r="F2565" s="4"/>
      <c r="G2565" s="2"/>
      <c r="H2565" s="2"/>
      <c r="I2565" s="6"/>
      <c r="J2565" s="3"/>
    </row>
    <row r="2566" spans="1:10" s="23" customFormat="1" x14ac:dyDescent="0.45">
      <c r="A2566" s="47" t="s">
        <v>563</v>
      </c>
      <c r="B2566" s="64" t="s">
        <v>1595</v>
      </c>
      <c r="C2566" s="13">
        <v>205</v>
      </c>
      <c r="D2566" s="14">
        <v>6</v>
      </c>
      <c r="E2566" s="14">
        <v>1118.18</v>
      </c>
      <c r="F2566" s="13">
        <v>209</v>
      </c>
      <c r="G2566" s="14">
        <v>6</v>
      </c>
      <c r="H2566" s="14">
        <v>1140</v>
      </c>
      <c r="I2566" s="1">
        <v>4</v>
      </c>
      <c r="J2566" s="9">
        <v>21.82</v>
      </c>
    </row>
    <row r="2567" spans="1:10" s="23" customFormat="1" x14ac:dyDescent="0.45">
      <c r="A2567" s="47" t="s">
        <v>127</v>
      </c>
      <c r="B2567" s="64" t="s">
        <v>1595</v>
      </c>
      <c r="C2567" s="13">
        <v>460</v>
      </c>
      <c r="D2567" s="14">
        <v>20</v>
      </c>
      <c r="E2567" s="14">
        <v>8363.64</v>
      </c>
      <c r="F2567" s="13">
        <v>469</v>
      </c>
      <c r="G2567" s="14">
        <v>20</v>
      </c>
      <c r="H2567" s="14">
        <v>8527.27</v>
      </c>
      <c r="I2567" s="1">
        <v>9</v>
      </c>
      <c r="J2567" s="9">
        <v>163.63</v>
      </c>
    </row>
    <row r="2568" spans="1:10" s="23" customFormat="1" x14ac:dyDescent="0.45">
      <c r="A2568" s="47" t="s">
        <v>490</v>
      </c>
      <c r="B2568" s="64" t="s">
        <v>1595</v>
      </c>
      <c r="C2568" s="13">
        <v>205</v>
      </c>
      <c r="D2568" s="14">
        <v>1</v>
      </c>
      <c r="E2568" s="14">
        <v>186.36</v>
      </c>
      <c r="F2568" s="13">
        <v>209</v>
      </c>
      <c r="G2568" s="14">
        <v>1</v>
      </c>
      <c r="H2568" s="14">
        <v>190</v>
      </c>
      <c r="I2568" s="1">
        <v>4</v>
      </c>
      <c r="J2568" s="9">
        <v>3.64</v>
      </c>
    </row>
    <row r="2569" spans="1:10" s="23" customFormat="1" x14ac:dyDescent="0.45">
      <c r="A2569" s="47" t="s">
        <v>2294</v>
      </c>
      <c r="B2569" s="64" t="s">
        <v>1595</v>
      </c>
      <c r="C2569" s="13">
        <v>900</v>
      </c>
      <c r="D2569" s="14">
        <v>6</v>
      </c>
      <c r="E2569" s="14">
        <v>4909.09</v>
      </c>
      <c r="F2569" s="13">
        <v>918</v>
      </c>
      <c r="G2569" s="14">
        <v>6</v>
      </c>
      <c r="H2569" s="14">
        <v>5007.2700000000004</v>
      </c>
      <c r="I2569" s="1">
        <v>18</v>
      </c>
      <c r="J2569" s="9">
        <v>98.18</v>
      </c>
    </row>
    <row r="2570" spans="1:10" s="23" customFormat="1" x14ac:dyDescent="0.45">
      <c r="A2570" s="47" t="s">
        <v>1700</v>
      </c>
      <c r="B2570" s="64" t="s">
        <v>1595</v>
      </c>
      <c r="C2570" s="13">
        <v>1350</v>
      </c>
      <c r="D2570" s="14">
        <v>4</v>
      </c>
      <c r="E2570" s="14">
        <v>4909.09</v>
      </c>
      <c r="F2570" s="13">
        <v>1377</v>
      </c>
      <c r="G2570" s="14">
        <v>4</v>
      </c>
      <c r="H2570" s="14">
        <v>5007.2700000000004</v>
      </c>
      <c r="I2570" s="1">
        <v>27</v>
      </c>
      <c r="J2570" s="9">
        <v>98.18</v>
      </c>
    </row>
    <row r="2571" spans="1:10" s="23" customFormat="1" x14ac:dyDescent="0.45">
      <c r="A2571" s="47" t="s">
        <v>1502</v>
      </c>
      <c r="B2571" s="64" t="s">
        <v>1595</v>
      </c>
      <c r="C2571" s="13">
        <v>1850</v>
      </c>
      <c r="D2571" s="14">
        <v>2</v>
      </c>
      <c r="E2571" s="14">
        <v>3363.64</v>
      </c>
      <c r="F2571" s="13">
        <v>1887</v>
      </c>
      <c r="G2571" s="14">
        <v>2</v>
      </c>
      <c r="H2571" s="14">
        <v>3430.91</v>
      </c>
      <c r="I2571" s="1">
        <v>37</v>
      </c>
      <c r="J2571" s="9">
        <v>67.27</v>
      </c>
    </row>
    <row r="2572" spans="1:10" s="23" customFormat="1" x14ac:dyDescent="0.45">
      <c r="A2572" s="47" t="s">
        <v>2153</v>
      </c>
      <c r="B2572" s="64" t="s">
        <v>1595</v>
      </c>
      <c r="C2572" s="13">
        <v>205</v>
      </c>
      <c r="D2572" s="14">
        <v>2</v>
      </c>
      <c r="E2572" s="14">
        <v>372.73</v>
      </c>
      <c r="F2572" s="13">
        <v>209</v>
      </c>
      <c r="G2572" s="14">
        <v>2</v>
      </c>
      <c r="H2572" s="14">
        <v>380</v>
      </c>
      <c r="I2572" s="1">
        <v>4</v>
      </c>
      <c r="J2572" s="9">
        <v>7.27</v>
      </c>
    </row>
    <row r="2573" spans="1:10" s="23" customFormat="1" x14ac:dyDescent="0.45">
      <c r="A2573" s="47" t="s">
        <v>201</v>
      </c>
      <c r="B2573" s="64" t="s">
        <v>1595</v>
      </c>
      <c r="C2573" s="13">
        <v>410</v>
      </c>
      <c r="D2573" s="14">
        <v>4</v>
      </c>
      <c r="E2573" s="14">
        <v>1490.91</v>
      </c>
      <c r="F2573" s="13">
        <v>418</v>
      </c>
      <c r="G2573" s="14">
        <v>4</v>
      </c>
      <c r="H2573" s="14">
        <v>1520</v>
      </c>
      <c r="I2573" s="1">
        <v>8</v>
      </c>
      <c r="J2573" s="9">
        <v>29.09</v>
      </c>
    </row>
    <row r="2574" spans="1:10" s="23" customFormat="1" x14ac:dyDescent="0.45">
      <c r="A2574" s="47" t="s">
        <v>456</v>
      </c>
      <c r="B2574" s="64" t="s">
        <v>1595</v>
      </c>
      <c r="C2574" s="13">
        <v>165</v>
      </c>
      <c r="D2574" s="14">
        <v>170</v>
      </c>
      <c r="E2574" s="14">
        <v>25500</v>
      </c>
      <c r="F2574" s="13">
        <v>168</v>
      </c>
      <c r="G2574" s="14">
        <v>170</v>
      </c>
      <c r="H2574" s="14">
        <v>25963.64</v>
      </c>
      <c r="I2574" s="1">
        <v>3</v>
      </c>
      <c r="J2574" s="9">
        <v>463.64</v>
      </c>
    </row>
    <row r="2575" spans="1:10" s="23" customFormat="1" x14ac:dyDescent="0.45">
      <c r="A2575" s="47" t="s">
        <v>841</v>
      </c>
      <c r="B2575" s="64" t="s">
        <v>1595</v>
      </c>
      <c r="C2575" s="13">
        <v>380</v>
      </c>
      <c r="D2575" s="14">
        <v>20</v>
      </c>
      <c r="E2575" s="14">
        <v>6909.09</v>
      </c>
      <c r="F2575" s="13">
        <v>388</v>
      </c>
      <c r="G2575" s="14">
        <v>20</v>
      </c>
      <c r="H2575" s="14">
        <v>7054.55</v>
      </c>
      <c r="I2575" s="1">
        <v>8</v>
      </c>
      <c r="J2575" s="9">
        <v>145.46</v>
      </c>
    </row>
    <row r="2576" spans="1:10" s="23" customFormat="1" x14ac:dyDescent="0.45">
      <c r="A2576" s="47" t="s">
        <v>1261</v>
      </c>
      <c r="B2576" s="64" t="s">
        <v>1595</v>
      </c>
      <c r="C2576" s="13">
        <v>5</v>
      </c>
      <c r="D2576" s="14">
        <v>80</v>
      </c>
      <c r="E2576" s="14">
        <v>363.64</v>
      </c>
      <c r="F2576" s="13">
        <v>5</v>
      </c>
      <c r="G2576" s="14">
        <v>80</v>
      </c>
      <c r="H2576" s="14">
        <v>363.64</v>
      </c>
      <c r="I2576" s="1">
        <v>0</v>
      </c>
      <c r="J2576" s="9">
        <v>0</v>
      </c>
    </row>
    <row r="2577" spans="1:10" s="23" customFormat="1" x14ac:dyDescent="0.45">
      <c r="A2577" s="47" t="s">
        <v>735</v>
      </c>
      <c r="B2577" s="64" t="s">
        <v>1595</v>
      </c>
      <c r="C2577" s="13">
        <v>5</v>
      </c>
      <c r="D2577" s="14">
        <v>32000</v>
      </c>
      <c r="E2577" s="14">
        <v>145454.39999999999</v>
      </c>
      <c r="F2577" s="13">
        <v>5</v>
      </c>
      <c r="G2577" s="14">
        <v>32000</v>
      </c>
      <c r="H2577" s="14">
        <v>145454.39999999999</v>
      </c>
      <c r="I2577" s="1">
        <v>0</v>
      </c>
      <c r="J2577" s="9">
        <v>0</v>
      </c>
    </row>
    <row r="2578" spans="1:10" s="23" customFormat="1" x14ac:dyDescent="0.45">
      <c r="A2578" s="47" t="s">
        <v>1035</v>
      </c>
      <c r="B2578" s="64" t="s">
        <v>1595</v>
      </c>
      <c r="C2578" s="13">
        <v>4.5</v>
      </c>
      <c r="D2578" s="14">
        <v>40</v>
      </c>
      <c r="E2578" s="14">
        <v>163.63999999999999</v>
      </c>
      <c r="F2578" s="13">
        <v>5</v>
      </c>
      <c r="G2578" s="14">
        <v>40</v>
      </c>
      <c r="H2578" s="14">
        <v>181.82</v>
      </c>
      <c r="I2578" s="1">
        <v>0.5</v>
      </c>
      <c r="J2578" s="9">
        <v>18.18</v>
      </c>
    </row>
    <row r="2579" spans="1:10" s="23" customFormat="1" x14ac:dyDescent="0.45">
      <c r="A2579" s="47" t="s">
        <v>961</v>
      </c>
      <c r="B2579" s="64" t="s">
        <v>1595</v>
      </c>
      <c r="C2579" s="13">
        <v>4.5</v>
      </c>
      <c r="D2579" s="14">
        <v>80</v>
      </c>
      <c r="E2579" s="14">
        <v>327.27</v>
      </c>
      <c r="F2579" s="13">
        <v>5</v>
      </c>
      <c r="G2579" s="14">
        <v>80</v>
      </c>
      <c r="H2579" s="14">
        <v>363.64</v>
      </c>
      <c r="I2579" s="1">
        <v>0.5</v>
      </c>
      <c r="J2579" s="9">
        <v>36.369999999999997</v>
      </c>
    </row>
    <row r="2580" spans="1:10" s="23" customFormat="1" x14ac:dyDescent="0.45">
      <c r="A2580" s="47" t="s">
        <v>221</v>
      </c>
      <c r="B2580" s="64" t="s">
        <v>1595</v>
      </c>
      <c r="C2580" s="13">
        <v>4.5</v>
      </c>
      <c r="D2580" s="14">
        <v>200</v>
      </c>
      <c r="E2580" s="14">
        <v>818.18</v>
      </c>
      <c r="F2580" s="13">
        <v>5</v>
      </c>
      <c r="G2580" s="14">
        <v>200</v>
      </c>
      <c r="H2580" s="14">
        <v>909.09</v>
      </c>
      <c r="I2580" s="1">
        <v>0.5</v>
      </c>
      <c r="J2580" s="9">
        <v>90.91</v>
      </c>
    </row>
    <row r="2581" spans="1:10" s="23" customFormat="1" x14ac:dyDescent="0.45">
      <c r="A2581" s="47" t="s">
        <v>214</v>
      </c>
      <c r="B2581" s="64" t="s">
        <v>1595</v>
      </c>
      <c r="C2581" s="13">
        <v>45</v>
      </c>
      <c r="D2581" s="14">
        <v>192</v>
      </c>
      <c r="E2581" s="14">
        <v>7854.55</v>
      </c>
      <c r="F2581" s="13">
        <v>45</v>
      </c>
      <c r="G2581" s="14">
        <v>192</v>
      </c>
      <c r="H2581" s="14">
        <v>7854.55</v>
      </c>
      <c r="I2581" s="1">
        <v>0</v>
      </c>
      <c r="J2581" s="9">
        <v>0</v>
      </c>
    </row>
    <row r="2582" spans="1:10" s="23" customFormat="1" x14ac:dyDescent="0.45">
      <c r="A2582" s="47" t="s">
        <v>1212</v>
      </c>
      <c r="B2582" s="64" t="s">
        <v>1595</v>
      </c>
      <c r="C2582" s="13">
        <v>5</v>
      </c>
      <c r="D2582" s="14">
        <v>60</v>
      </c>
      <c r="E2582" s="14">
        <v>272.73</v>
      </c>
      <c r="F2582" s="13">
        <v>5</v>
      </c>
      <c r="G2582" s="14">
        <v>60</v>
      </c>
      <c r="H2582" s="14">
        <v>272.73</v>
      </c>
      <c r="I2582" s="1">
        <v>0</v>
      </c>
      <c r="J2582" s="9">
        <v>0</v>
      </c>
    </row>
    <row r="2583" spans="1:10" s="23" customFormat="1" x14ac:dyDescent="0.45">
      <c r="A2583" s="69" t="s">
        <v>664</v>
      </c>
      <c r="B2583" s="65"/>
      <c r="C2583" s="49">
        <f>SUM($C$2566:$C$2582)</f>
        <v>6203.5</v>
      </c>
      <c r="D2583" s="50">
        <f>SUM($D$2566:$D$2582)</f>
        <v>32887</v>
      </c>
      <c r="E2583" s="50">
        <f>SUM($E$2566:$E$2582)</f>
        <v>212377.13999999998</v>
      </c>
      <c r="F2583" s="49">
        <f>SUM($F$2566:$F$2582)</f>
        <v>6327</v>
      </c>
      <c r="G2583" s="50">
        <f>SUM($G$2566:$G$2582)</f>
        <v>32887</v>
      </c>
      <c r="H2583" s="50">
        <f>SUM($H$2566:$H$2582)</f>
        <v>213620.78000000003</v>
      </c>
      <c r="I2583" s="51">
        <f>SUM($I$2566:$I$2582)</f>
        <v>123.5</v>
      </c>
      <c r="J2583" s="52">
        <f>SUM($J$2566:$J$2582)</f>
        <v>1243.6399999999999</v>
      </c>
    </row>
    <row r="2584" spans="1:10" s="23" customFormat="1" x14ac:dyDescent="0.45">
      <c r="A2584" s="16"/>
      <c r="B2584" s="67"/>
      <c r="C2584" s="13"/>
      <c r="D2584" s="7"/>
      <c r="E2584" s="7"/>
      <c r="F2584" s="13"/>
      <c r="G2584" s="7"/>
      <c r="H2584" s="7"/>
      <c r="I2584" s="1"/>
      <c r="J2584" s="9"/>
    </row>
    <row r="2585" spans="1:10" s="23" customFormat="1" x14ac:dyDescent="0.45">
      <c r="A2585" s="45" t="s">
        <v>1326</v>
      </c>
      <c r="B2585" s="63"/>
      <c r="C2585" s="4"/>
      <c r="D2585" s="2"/>
      <c r="E2585" s="2"/>
      <c r="F2585" s="4"/>
      <c r="G2585" s="2"/>
      <c r="H2585" s="2"/>
      <c r="I2585" s="6"/>
      <c r="J2585" s="3"/>
    </row>
    <row r="2586" spans="1:10" s="23" customFormat="1" x14ac:dyDescent="0.45">
      <c r="A2586" s="47" t="s">
        <v>599</v>
      </c>
      <c r="B2586" s="64" t="s">
        <v>1595</v>
      </c>
      <c r="C2586" s="13">
        <v>3</v>
      </c>
      <c r="D2586" s="14">
        <v>9330</v>
      </c>
      <c r="E2586" s="14">
        <v>27990</v>
      </c>
      <c r="F2586" s="13">
        <v>3</v>
      </c>
      <c r="G2586" s="14">
        <v>9330</v>
      </c>
      <c r="H2586" s="14">
        <v>27990</v>
      </c>
      <c r="I2586" s="1">
        <v>0</v>
      </c>
      <c r="J2586" s="9">
        <v>0</v>
      </c>
    </row>
    <row r="2587" spans="1:10" s="23" customFormat="1" x14ac:dyDescent="0.45">
      <c r="A2587" s="69" t="s">
        <v>180</v>
      </c>
      <c r="B2587" s="65"/>
      <c r="C2587" s="49">
        <f>SUM($C$2586:$C$2586)</f>
        <v>3</v>
      </c>
      <c r="D2587" s="50">
        <f>SUM($D$2586:$D$2586)</f>
        <v>9330</v>
      </c>
      <c r="E2587" s="50">
        <f>SUM($E$2586:$E$2586)</f>
        <v>27990</v>
      </c>
      <c r="F2587" s="49">
        <f>SUM($F$2586:$F$2586)</f>
        <v>3</v>
      </c>
      <c r="G2587" s="50">
        <f>SUM($G$2586:$G$2586)</f>
        <v>9330</v>
      </c>
      <c r="H2587" s="50">
        <f>SUM($H$2586:$H$2586)</f>
        <v>27990</v>
      </c>
      <c r="I2587" s="51">
        <f>SUM($I$2586:$I$2586)</f>
        <v>0</v>
      </c>
      <c r="J2587" s="52">
        <f>SUM($J$2586:$J$2586)</f>
        <v>0</v>
      </c>
    </row>
    <row r="2588" spans="1:10" s="23" customFormat="1" ht="14.65" thickBot="1" x14ac:dyDescent="0.5">
      <c r="A2588" s="53" t="s">
        <v>1758</v>
      </c>
      <c r="B2588" s="66"/>
      <c r="C2588" s="55">
        <f>$C$2583+$C$2587</f>
        <v>6206.5</v>
      </c>
      <c r="D2588" s="56">
        <f>$D$2583+$D$2587</f>
        <v>42217</v>
      </c>
      <c r="E2588" s="56">
        <f>$E$2583+$E$2587</f>
        <v>240367.13999999998</v>
      </c>
      <c r="F2588" s="55">
        <f>$F$2583+$F$2587</f>
        <v>6330</v>
      </c>
      <c r="G2588" s="56">
        <f>$G$2583+$G$2587</f>
        <v>42217</v>
      </c>
      <c r="H2588" s="56">
        <f>$H$2583+$H$2587</f>
        <v>241610.78000000003</v>
      </c>
      <c r="I2588" s="57">
        <f>$I$2583+$I$2587</f>
        <v>123.5</v>
      </c>
      <c r="J2588" s="58">
        <f>$J$2583+$J$2587</f>
        <v>1243.6399999999999</v>
      </c>
    </row>
    <row r="2589" spans="1:10" s="23" customFormat="1" ht="14.65" thickTop="1" x14ac:dyDescent="0.45">
      <c r="A2589" s="16"/>
      <c r="B2589" s="67"/>
      <c r="C2589" s="13"/>
      <c r="D2589" s="7"/>
      <c r="E2589" s="7"/>
      <c r="F2589" s="13"/>
      <c r="G2589" s="7"/>
      <c r="H2589" s="7"/>
      <c r="I2589" s="1"/>
      <c r="J2589" s="9"/>
    </row>
    <row r="2590" spans="1:10" s="23" customFormat="1" x14ac:dyDescent="0.45">
      <c r="A2590" s="40" t="s">
        <v>1832</v>
      </c>
      <c r="B2590" s="62"/>
      <c r="C2590" s="41"/>
      <c r="D2590" s="42"/>
      <c r="E2590" s="42"/>
      <c r="F2590" s="41"/>
      <c r="G2590" s="42"/>
      <c r="H2590" s="42"/>
      <c r="I2590" s="43"/>
      <c r="J2590" s="44"/>
    </row>
    <row r="2591" spans="1:10" s="23" customFormat="1" x14ac:dyDescent="0.45">
      <c r="A2591" s="45" t="s">
        <v>989</v>
      </c>
      <c r="B2591" s="63"/>
      <c r="C2591" s="4"/>
      <c r="D2591" s="2"/>
      <c r="E2591" s="2"/>
      <c r="F2591" s="4"/>
      <c r="G2591" s="2"/>
      <c r="H2591" s="2"/>
      <c r="I2591" s="6"/>
      <c r="J2591" s="3"/>
    </row>
    <row r="2592" spans="1:10" s="23" customFormat="1" x14ac:dyDescent="0.45">
      <c r="A2592" s="82" t="s">
        <v>1988</v>
      </c>
      <c r="B2592" s="64" t="s">
        <v>1595</v>
      </c>
      <c r="C2592" s="13">
        <v>1100</v>
      </c>
      <c r="D2592" s="14">
        <v>0</v>
      </c>
      <c r="E2592" s="14">
        <v>0</v>
      </c>
      <c r="F2592" s="13">
        <v>1100</v>
      </c>
      <c r="G2592" s="14">
        <v>64</v>
      </c>
      <c r="H2592" s="14">
        <v>64000</v>
      </c>
      <c r="I2592" s="1">
        <v>0</v>
      </c>
      <c r="J2592" s="9">
        <v>64000</v>
      </c>
    </row>
    <row r="2593" spans="1:10" s="23" customFormat="1" x14ac:dyDescent="0.45">
      <c r="A2593" s="69" t="s">
        <v>1910</v>
      </c>
      <c r="B2593" s="65"/>
      <c r="C2593" s="49">
        <f>SUM($C$2592:$C$2592)</f>
        <v>1100</v>
      </c>
      <c r="D2593" s="50">
        <f>SUM($D$2592:$D$2592)</f>
        <v>0</v>
      </c>
      <c r="E2593" s="50">
        <f>SUM($E$2592:$E$2592)</f>
        <v>0</v>
      </c>
      <c r="F2593" s="49">
        <f>SUM($F$2592:$F$2592)</f>
        <v>1100</v>
      </c>
      <c r="G2593" s="50">
        <f>SUM($G$2592:$G$2592)</f>
        <v>64</v>
      </c>
      <c r="H2593" s="50">
        <f>SUM($H$2592:$H$2592)</f>
        <v>64000</v>
      </c>
      <c r="I2593" s="51">
        <f>SUM($I$2592:$I$2592)</f>
        <v>0</v>
      </c>
      <c r="J2593" s="52">
        <f>SUM($J$2592:$J$2592)</f>
        <v>64000</v>
      </c>
    </row>
    <row r="2594" spans="1:10" s="23" customFormat="1" ht="14.65" thickBot="1" x14ac:dyDescent="0.5">
      <c r="A2594" s="53" t="s">
        <v>890</v>
      </c>
      <c r="B2594" s="66"/>
      <c r="C2594" s="55">
        <f>$C$2593</f>
        <v>1100</v>
      </c>
      <c r="D2594" s="56">
        <f>$D$2593</f>
        <v>0</v>
      </c>
      <c r="E2594" s="56">
        <f>$E$2593</f>
        <v>0</v>
      </c>
      <c r="F2594" s="55">
        <f>$F$2593</f>
        <v>1100</v>
      </c>
      <c r="G2594" s="56">
        <f>$G$2593</f>
        <v>64</v>
      </c>
      <c r="H2594" s="56">
        <f>$H$2593</f>
        <v>64000</v>
      </c>
      <c r="I2594" s="57">
        <f>$I$2593</f>
        <v>0</v>
      </c>
      <c r="J2594" s="58">
        <f>$J$2593</f>
        <v>64000</v>
      </c>
    </row>
    <row r="2595" spans="1:10" s="23" customFormat="1" ht="14.65" thickTop="1" x14ac:dyDescent="0.45">
      <c r="A2595" s="31" t="s">
        <v>41</v>
      </c>
      <c r="B2595" s="70"/>
      <c r="C2595" s="32">
        <f>$C$2441+$C$2562+$C$2588+$C$2594</f>
        <v>548481.1</v>
      </c>
      <c r="D2595" s="71">
        <f>$D$2441+$D$2562+$D$2588+$D$2594</f>
        <v>42224</v>
      </c>
      <c r="E2595" s="71">
        <f>$E$2441+$E$2562+$E$2588+$E$2594</f>
        <v>698608.05</v>
      </c>
      <c r="F2595" s="32">
        <f>$F$2441+$F$2562+$F$2588+$F$2594</f>
        <v>552343.65</v>
      </c>
      <c r="G2595" s="71">
        <f>$G$2441+$G$2562+$G$2588+$G$2594</f>
        <v>42790</v>
      </c>
      <c r="H2595" s="71">
        <f>$H$2441+$H$2562+$H$2588+$H$2594</f>
        <v>767874.42</v>
      </c>
      <c r="I2595" s="33">
        <f>$I$2441+$I$2562+$I$2588+$I$2594</f>
        <v>3862.55</v>
      </c>
      <c r="J2595" s="34">
        <f>$J$2441+$J$2562+$J$2588+$J$2594</f>
        <v>69266.37</v>
      </c>
    </row>
    <row r="2596" spans="1:10" s="23" customFormat="1" x14ac:dyDescent="0.45">
      <c r="A2596" s="16"/>
      <c r="B2596" s="67"/>
      <c r="C2596" s="13"/>
      <c r="D2596" s="7"/>
      <c r="E2596" s="7"/>
      <c r="F2596" s="13"/>
      <c r="G2596" s="7"/>
      <c r="H2596" s="7"/>
      <c r="I2596" s="1"/>
      <c r="J2596" s="9"/>
    </row>
    <row r="2597" spans="1:10" s="23" customFormat="1" ht="14.65" thickBot="1" x14ac:dyDescent="0.5">
      <c r="A2597" s="17" t="s">
        <v>413</v>
      </c>
      <c r="B2597" s="68"/>
      <c r="C2597" s="10">
        <f>$C$35+$C$307+$C$1825+$C$2386+$C$2394+$C$2595</f>
        <v>55281543.13000001</v>
      </c>
      <c r="D2597" s="11">
        <f>$D$35+$D$307+$D$1825+$D$2386+$D$2394+$D$2595</f>
        <v>3155491.44</v>
      </c>
      <c r="E2597" s="11">
        <f>$E$35+$E$307+$E$1825+$E$2386+$E$2394+$E$2595</f>
        <v>74131436.460000008</v>
      </c>
      <c r="F2597" s="10">
        <f>$F$35+$F$307+$F$1825+$F$2386+$F$2394+$F$2595</f>
        <v>52917510.810000002</v>
      </c>
      <c r="G2597" s="11">
        <f>$G$35+$G$307+$G$1825+$G$2386+$G$2394+$G$2595</f>
        <v>4026711</v>
      </c>
      <c r="H2597" s="11">
        <f>$H$35+$H$307+$H$1825+$H$2386+$H$2394+$H$2595</f>
        <v>74565627.480000004</v>
      </c>
      <c r="I2597" s="12">
        <f>$I$35+$I$307+$I$1825+$I$2386+$I$2394+$I$2595</f>
        <v>-2364032.8199999994</v>
      </c>
      <c r="J2597" s="8">
        <f>$J$35+$J$307+$J$1825+$J$2386+$J$2394+$J$2595</f>
        <v>434191.0200000006</v>
      </c>
    </row>
  </sheetData>
  <mergeCells count="3">
    <mergeCell ref="H1:J1"/>
    <mergeCell ref="C4:E4"/>
    <mergeCell ref="F4:H4"/>
  </mergeCells>
  <printOptions gridLines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0CA12-ECB8-4A75-B4B2-3B635970F57D}">
  <dimension ref="A1"/>
  <sheetViews>
    <sheetView workbookViewId="0">
      <selection sqref="A1:XFD1048576"/>
    </sheetView>
  </sheetViews>
  <sheetFormatPr defaultRowHeight="14.25" x14ac:dyDescent="0.45"/>
  <sheetData/>
  <sheetProtection algorithmName="SHA-512" hashValue="KY4BfgCwiMkniyJ7a2Lf6A1lzfjCHL9Vrx9wIgsqfdm3Z6s49F8mm3y3KXZDG+dfd6eXzCP4S5dPqbjXEr1hww==" saltValue="R4zNuG4Osh/CH51TVT1r/Q==" spinCount="100000" sheet="1" objects="1" scenarios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209550</xdr:colOff>
                <xdr:row>57</xdr:row>
                <xdr:rowOff>47625</xdr:rowOff>
              </to>
            </anchor>
          </objectPr>
        </oleObject>
      </mc:Choice>
      <mc:Fallback>
        <oleObject progId="AcroExch.Document.DC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331D0-9061-48A5-B1DE-22C0760AE9D4}">
  <sheetPr>
    <pageSetUpPr fitToPage="1"/>
  </sheetPr>
  <dimension ref="A1:TH1328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14.25" x14ac:dyDescent="0.45"/>
  <cols>
    <col min="1" max="1" width="96.59765625" style="111" customWidth="1"/>
    <col min="2" max="2" width="30.73046875" style="111" customWidth="1"/>
    <col min="3" max="3" width="7.06640625" style="112" customWidth="1"/>
    <col min="4" max="4" width="17.53125" style="113" customWidth="1"/>
    <col min="5" max="5" width="17.6640625" style="113" customWidth="1"/>
    <col min="6" max="6" width="13.3984375" style="113" customWidth="1"/>
    <col min="7" max="7" width="18.73046875" style="114" customWidth="1"/>
    <col min="8" max="8" width="17.3984375" style="110" customWidth="1"/>
  </cols>
  <sheetData>
    <row r="1" spans="1:8" s="21" customFormat="1" ht="45.85" customHeight="1" x14ac:dyDescent="0.7">
      <c r="A1" s="19" t="s">
        <v>2315</v>
      </c>
      <c r="B1" s="19"/>
      <c r="C1" s="24"/>
      <c r="D1" s="19"/>
      <c r="E1" s="176" t="s">
        <v>2327</v>
      </c>
      <c r="F1" s="176"/>
      <c r="G1" s="176"/>
      <c r="H1" s="109"/>
    </row>
    <row r="2" spans="1:8" x14ac:dyDescent="0.45">
      <c r="A2" s="18"/>
      <c r="B2" s="18"/>
      <c r="C2" s="59"/>
      <c r="D2"/>
      <c r="E2"/>
      <c r="F2"/>
      <c r="G2" s="104"/>
    </row>
    <row r="3" spans="1:8" x14ac:dyDescent="0.45">
      <c r="A3" s="18"/>
      <c r="B3" s="18"/>
      <c r="C3" s="59"/>
      <c r="D3"/>
      <c r="E3"/>
      <c r="F3"/>
      <c r="G3" s="104"/>
    </row>
    <row r="4" spans="1:8" ht="42.75" x14ac:dyDescent="0.45">
      <c r="A4" s="105" t="s">
        <v>2292</v>
      </c>
      <c r="B4" s="105"/>
      <c r="C4" s="106" t="s">
        <v>199</v>
      </c>
      <c r="D4" s="107" t="s">
        <v>3264</v>
      </c>
      <c r="E4" s="107" t="s">
        <v>3265</v>
      </c>
      <c r="F4" s="108" t="s">
        <v>2324</v>
      </c>
      <c r="G4" s="108" t="s">
        <v>2326</v>
      </c>
    </row>
    <row r="5" spans="1:8" s="120" customFormat="1" ht="22.5" customHeight="1" x14ac:dyDescent="0.4">
      <c r="A5" s="115" t="s">
        <v>2328</v>
      </c>
      <c r="B5" s="115"/>
      <c r="C5" s="116"/>
      <c r="D5" s="117"/>
      <c r="E5" s="117"/>
      <c r="F5" s="118"/>
      <c r="G5" s="119"/>
      <c r="H5" s="158"/>
    </row>
    <row r="6" spans="1:8" s="120" customFormat="1" ht="22.5" customHeight="1" x14ac:dyDescent="0.4">
      <c r="A6" s="121" t="s">
        <v>2329</v>
      </c>
      <c r="B6" s="121"/>
      <c r="C6" s="122"/>
      <c r="D6" s="123"/>
      <c r="E6" s="123"/>
      <c r="F6" s="124"/>
      <c r="G6" s="125"/>
      <c r="H6" s="158"/>
    </row>
    <row r="7" spans="1:8" s="131" customFormat="1" ht="25.5" customHeight="1" x14ac:dyDescent="0.45">
      <c r="A7" s="126" t="s">
        <v>2330</v>
      </c>
      <c r="B7" s="126"/>
      <c r="C7" s="127" t="s">
        <v>1842</v>
      </c>
      <c r="D7" s="128">
        <v>26.7</v>
      </c>
      <c r="E7" s="128">
        <v>27.25</v>
      </c>
      <c r="F7" s="135">
        <v>0.55000000000000004</v>
      </c>
      <c r="G7" s="130">
        <f>IFERROR(F7/D7,"na")</f>
        <v>2.059925093632959E-2</v>
      </c>
      <c r="H7" s="157"/>
    </row>
    <row r="8" spans="1:8" s="131" customFormat="1" ht="25.5" customHeight="1" x14ac:dyDescent="0.45">
      <c r="A8" s="126" t="s">
        <v>2331</v>
      </c>
      <c r="B8" s="126"/>
      <c r="C8" s="127" t="s">
        <v>1595</v>
      </c>
      <c r="D8" s="128">
        <v>9.4</v>
      </c>
      <c r="E8" s="128">
        <v>9.6</v>
      </c>
      <c r="F8" s="135">
        <v>0.2</v>
      </c>
      <c r="G8" s="130">
        <f>IFERROR(F8/D8,"na")</f>
        <v>2.1276595744680851E-2</v>
      </c>
      <c r="H8" s="157"/>
    </row>
    <row r="9" spans="1:8" s="131" customFormat="1" ht="25.5" customHeight="1" x14ac:dyDescent="0.45">
      <c r="A9" s="126" t="s">
        <v>2332</v>
      </c>
      <c r="B9" s="126"/>
      <c r="C9" s="127" t="s">
        <v>1595</v>
      </c>
      <c r="D9" s="128">
        <v>14.4</v>
      </c>
      <c r="E9" s="128">
        <v>14.7</v>
      </c>
      <c r="F9" s="129">
        <v>0.3</v>
      </c>
      <c r="G9" s="130">
        <f>IFERROR(F9/D9,"na")</f>
        <v>2.0833333333333332E-2</v>
      </c>
      <c r="H9" s="157"/>
    </row>
    <row r="10" spans="1:8" s="131" customFormat="1" ht="25.5" customHeight="1" x14ac:dyDescent="0.45">
      <c r="A10" s="126" t="s">
        <v>2333</v>
      </c>
      <c r="B10" s="126"/>
      <c r="C10" s="127" t="s">
        <v>1595</v>
      </c>
      <c r="D10" s="128">
        <v>75</v>
      </c>
      <c r="E10" s="128">
        <v>80</v>
      </c>
      <c r="F10" s="129">
        <v>5</v>
      </c>
      <c r="G10" s="130">
        <f>IFERROR(F10/D10,"na")</f>
        <v>6.6666666666666666E-2</v>
      </c>
      <c r="H10" s="157"/>
    </row>
    <row r="11" spans="1:8" s="131" customFormat="1" ht="25.5" customHeight="1" x14ac:dyDescent="0.45">
      <c r="A11" s="126" t="s">
        <v>2334</v>
      </c>
      <c r="B11" s="126"/>
      <c r="C11" s="127" t="s">
        <v>1595</v>
      </c>
      <c r="D11" s="128">
        <v>1070</v>
      </c>
      <c r="E11" s="128">
        <v>0</v>
      </c>
      <c r="F11" s="129">
        <v>-1070</v>
      </c>
      <c r="G11" s="130"/>
      <c r="H11" s="157"/>
    </row>
    <row r="12" spans="1:8" s="131" customFormat="1" ht="25.5" customHeight="1" x14ac:dyDescent="0.45">
      <c r="A12" s="126" t="s">
        <v>2335</v>
      </c>
      <c r="B12" s="126"/>
      <c r="C12" s="127" t="s">
        <v>1595</v>
      </c>
      <c r="D12" s="128">
        <v>832.8</v>
      </c>
      <c r="E12" s="128">
        <v>832.8</v>
      </c>
      <c r="F12" s="129">
        <v>0</v>
      </c>
      <c r="G12" s="130">
        <f t="shared" ref="G12:G17" si="0">IFERROR(F12/D12,"na")</f>
        <v>0</v>
      </c>
      <c r="H12" s="157"/>
    </row>
    <row r="13" spans="1:8" s="131" customFormat="1" ht="25.5" customHeight="1" x14ac:dyDescent="0.45">
      <c r="A13" s="126" t="s">
        <v>2336</v>
      </c>
      <c r="B13" s="126"/>
      <c r="C13" s="127" t="s">
        <v>1595</v>
      </c>
      <c r="D13" s="128">
        <v>88.4</v>
      </c>
      <c r="E13" s="128">
        <v>88.4</v>
      </c>
      <c r="F13" s="129">
        <v>0</v>
      </c>
      <c r="G13" s="130">
        <f t="shared" si="0"/>
        <v>0</v>
      </c>
      <c r="H13" s="157"/>
    </row>
    <row r="14" spans="1:8" s="131" customFormat="1" ht="25.5" customHeight="1" x14ac:dyDescent="0.45">
      <c r="A14" s="126" t="s">
        <v>2337</v>
      </c>
      <c r="B14" s="126"/>
      <c r="C14" s="127" t="s">
        <v>1595</v>
      </c>
      <c r="D14" s="128">
        <v>329.4</v>
      </c>
      <c r="E14" s="128">
        <v>329.4</v>
      </c>
      <c r="F14" s="129">
        <v>0</v>
      </c>
      <c r="G14" s="130">
        <f t="shared" si="0"/>
        <v>0</v>
      </c>
      <c r="H14" s="157"/>
    </row>
    <row r="15" spans="1:8" s="131" customFormat="1" ht="25.5" customHeight="1" x14ac:dyDescent="0.45">
      <c r="A15" s="126" t="s">
        <v>2338</v>
      </c>
      <c r="B15" s="126"/>
      <c r="C15" s="127" t="s">
        <v>1595</v>
      </c>
      <c r="D15" s="128">
        <v>320.2</v>
      </c>
      <c r="E15" s="128">
        <v>320.2</v>
      </c>
      <c r="F15" s="129">
        <v>0</v>
      </c>
      <c r="G15" s="130">
        <f t="shared" si="0"/>
        <v>0</v>
      </c>
      <c r="H15" s="157"/>
    </row>
    <row r="16" spans="1:8" s="131" customFormat="1" ht="25.5" customHeight="1" x14ac:dyDescent="0.45">
      <c r="A16" s="126" t="s">
        <v>2339</v>
      </c>
      <c r="B16" s="126"/>
      <c r="C16" s="127" t="s">
        <v>1595</v>
      </c>
      <c r="D16" s="128">
        <v>20.2</v>
      </c>
      <c r="E16" s="128">
        <v>20.2</v>
      </c>
      <c r="F16" s="129">
        <v>0</v>
      </c>
      <c r="G16" s="130">
        <f t="shared" si="0"/>
        <v>0</v>
      </c>
      <c r="H16" s="157"/>
    </row>
    <row r="17" spans="1:8" s="131" customFormat="1" ht="25.5" customHeight="1" x14ac:dyDescent="0.45">
      <c r="A17" s="126" t="s">
        <v>2340</v>
      </c>
      <c r="B17" s="126"/>
      <c r="C17" s="127" t="s">
        <v>1595</v>
      </c>
      <c r="D17" s="128">
        <v>153.19999999999999</v>
      </c>
      <c r="E17" s="128">
        <v>153.19999999999999</v>
      </c>
      <c r="F17" s="129">
        <v>0</v>
      </c>
      <c r="G17" s="130">
        <f t="shared" si="0"/>
        <v>0</v>
      </c>
      <c r="H17" s="157"/>
    </row>
    <row r="18" spans="1:8" s="131" customFormat="1" ht="32.35" customHeight="1" x14ac:dyDescent="0.45">
      <c r="A18" s="126" t="s">
        <v>2341</v>
      </c>
      <c r="B18" s="126"/>
      <c r="C18" s="127" t="s">
        <v>1595</v>
      </c>
      <c r="D18" s="128">
        <v>0</v>
      </c>
      <c r="E18" s="128">
        <v>30</v>
      </c>
      <c r="F18" s="129">
        <v>30</v>
      </c>
      <c r="G18" s="132"/>
      <c r="H18" s="157"/>
    </row>
    <row r="19" spans="1:8" s="131" customFormat="1" ht="18" customHeight="1" x14ac:dyDescent="0.45">
      <c r="A19" s="126" t="s">
        <v>2342</v>
      </c>
      <c r="B19" s="126"/>
      <c r="C19" s="127" t="s">
        <v>1595</v>
      </c>
      <c r="D19" s="128">
        <v>90</v>
      </c>
      <c r="E19" s="128">
        <v>95</v>
      </c>
      <c r="F19" s="129">
        <v>5</v>
      </c>
      <c r="G19" s="130">
        <f>IFERROR(F19/D19,"na")</f>
        <v>5.5555555555555552E-2</v>
      </c>
      <c r="H19" s="157"/>
    </row>
    <row r="20" spans="1:8" s="131" customFormat="1" ht="19.5" customHeight="1" x14ac:dyDescent="0.45">
      <c r="A20" s="126"/>
      <c r="B20" s="126"/>
      <c r="C20" s="133"/>
      <c r="D20" s="134"/>
      <c r="E20" s="134"/>
      <c r="F20" s="135"/>
      <c r="G20" s="136"/>
      <c r="H20" s="157"/>
    </row>
    <row r="21" spans="1:8" s="131" customFormat="1" ht="22.5" customHeight="1" x14ac:dyDescent="0.45">
      <c r="A21" s="137" t="s">
        <v>2343</v>
      </c>
      <c r="B21" s="137"/>
      <c r="C21" s="138"/>
      <c r="D21" s="139"/>
      <c r="E21" s="139"/>
      <c r="F21" s="140"/>
      <c r="G21" s="141"/>
      <c r="H21" s="157"/>
    </row>
    <row r="22" spans="1:8" s="131" customFormat="1" ht="22.5" customHeight="1" x14ac:dyDescent="0.45">
      <c r="A22" s="121" t="s">
        <v>2344</v>
      </c>
      <c r="B22" s="121"/>
      <c r="C22" s="142"/>
      <c r="D22" s="143"/>
      <c r="E22" s="143"/>
      <c r="F22" s="144"/>
      <c r="G22" s="145"/>
      <c r="H22" s="157"/>
    </row>
    <row r="23" spans="1:8" s="131" customFormat="1" ht="22.5" customHeight="1" x14ac:dyDescent="0.45">
      <c r="A23" s="126" t="s">
        <v>2345</v>
      </c>
      <c r="B23" s="126"/>
      <c r="C23" s="127" t="s">
        <v>1595</v>
      </c>
      <c r="D23" s="128">
        <v>6662.5</v>
      </c>
      <c r="E23" s="128">
        <v>6830</v>
      </c>
      <c r="F23" s="129">
        <v>167.5</v>
      </c>
      <c r="G23" s="130">
        <f>F23/D23</f>
        <v>2.5140712945590993E-2</v>
      </c>
      <c r="H23" s="157"/>
    </row>
    <row r="24" spans="1:8" s="131" customFormat="1" ht="22.5" customHeight="1" x14ac:dyDescent="0.45">
      <c r="A24" s="121" t="s">
        <v>2346</v>
      </c>
      <c r="B24" s="121"/>
      <c r="C24" s="142"/>
      <c r="D24" s="143"/>
      <c r="E24" s="143"/>
      <c r="F24" s="144"/>
      <c r="G24" s="145"/>
      <c r="H24" s="157"/>
    </row>
    <row r="25" spans="1:8" s="131" customFormat="1" ht="33" customHeight="1" x14ac:dyDescent="0.45">
      <c r="A25" s="126" t="s">
        <v>2347</v>
      </c>
      <c r="B25" s="126"/>
      <c r="C25" s="127" t="s">
        <v>1595</v>
      </c>
      <c r="D25" s="128">
        <v>145</v>
      </c>
      <c r="E25" s="128">
        <v>150</v>
      </c>
      <c r="F25" s="129">
        <v>5</v>
      </c>
      <c r="G25" s="130">
        <f>F25/D25</f>
        <v>3.4482758620689655E-2</v>
      </c>
      <c r="H25" s="157"/>
    </row>
    <row r="26" spans="1:8" s="131" customFormat="1" ht="33" customHeight="1" x14ac:dyDescent="0.45">
      <c r="A26" s="126" t="s">
        <v>2348</v>
      </c>
      <c r="B26" s="126"/>
      <c r="C26" s="127" t="s">
        <v>1842</v>
      </c>
      <c r="D26" s="128">
        <v>180</v>
      </c>
      <c r="E26" s="128">
        <v>185</v>
      </c>
      <c r="F26" s="129">
        <v>5</v>
      </c>
      <c r="G26" s="130">
        <f>F26/D26</f>
        <v>2.7777777777777776E-2</v>
      </c>
      <c r="H26" s="157"/>
    </row>
    <row r="27" spans="1:8" s="131" customFormat="1" ht="33" customHeight="1" x14ac:dyDescent="0.45">
      <c r="A27" s="126" t="s">
        <v>3628</v>
      </c>
      <c r="B27" s="126"/>
      <c r="C27" s="127" t="s">
        <v>1595</v>
      </c>
      <c r="D27" s="128">
        <v>150</v>
      </c>
      <c r="E27" s="128">
        <v>155</v>
      </c>
      <c r="F27" s="129">
        <v>5</v>
      </c>
      <c r="G27" s="130">
        <f>F27/D27</f>
        <v>3.3333333333333333E-2</v>
      </c>
      <c r="H27" s="157"/>
    </row>
    <row r="28" spans="1:8" s="131" customFormat="1" ht="33" customHeight="1" x14ac:dyDescent="0.45">
      <c r="A28" s="126" t="s">
        <v>3267</v>
      </c>
      <c r="B28" s="126"/>
      <c r="C28" s="127" t="s">
        <v>1595</v>
      </c>
      <c r="D28" s="128">
        <v>205</v>
      </c>
      <c r="E28" s="128">
        <v>210</v>
      </c>
      <c r="F28" s="129">
        <v>5</v>
      </c>
      <c r="G28" s="130">
        <f>IFERROR(F28/E28,"na")</f>
        <v>2.3809523809523808E-2</v>
      </c>
      <c r="H28" s="157"/>
    </row>
    <row r="29" spans="1:8" s="131" customFormat="1" ht="22.5" customHeight="1" x14ac:dyDescent="0.45">
      <c r="A29" s="121" t="s">
        <v>2349</v>
      </c>
      <c r="B29" s="121"/>
      <c r="C29" s="142"/>
      <c r="D29" s="143"/>
      <c r="E29" s="143"/>
      <c r="F29" s="144"/>
      <c r="G29" s="145"/>
      <c r="H29" s="157"/>
    </row>
    <row r="30" spans="1:8" s="131" customFormat="1" ht="22.5" customHeight="1" x14ac:dyDescent="0.45">
      <c r="A30" s="126" t="s">
        <v>2350</v>
      </c>
      <c r="B30" s="126"/>
      <c r="C30" s="127" t="s">
        <v>1595</v>
      </c>
      <c r="D30" s="128">
        <v>236.5</v>
      </c>
      <c r="E30" s="128">
        <v>241</v>
      </c>
      <c r="F30" s="129">
        <v>4.5</v>
      </c>
      <c r="G30" s="130">
        <f>F30/D30</f>
        <v>1.9027484143763214E-2</v>
      </c>
      <c r="H30" s="157"/>
    </row>
    <row r="31" spans="1:8" s="131" customFormat="1" ht="25.5" customHeight="1" x14ac:dyDescent="0.45">
      <c r="A31" s="126" t="s">
        <v>2351</v>
      </c>
      <c r="B31" s="126"/>
      <c r="C31" s="127" t="s">
        <v>1842</v>
      </c>
      <c r="D31" s="128">
        <v>1612</v>
      </c>
      <c r="E31" s="128">
        <v>1650</v>
      </c>
      <c r="F31" s="129">
        <v>38</v>
      </c>
      <c r="G31" s="130">
        <f>F31/D31</f>
        <v>2.3573200992555832E-2</v>
      </c>
      <c r="H31" s="157"/>
    </row>
    <row r="32" spans="1:8" s="131" customFormat="1" ht="22.5" customHeight="1" x14ac:dyDescent="0.45">
      <c r="A32" s="126" t="s">
        <v>2352</v>
      </c>
      <c r="B32" s="126"/>
      <c r="C32" s="127" t="s">
        <v>1790</v>
      </c>
      <c r="D32" s="128">
        <v>500</v>
      </c>
      <c r="E32" s="128">
        <v>500</v>
      </c>
      <c r="F32" s="129">
        <v>0</v>
      </c>
      <c r="G32" s="130">
        <f>F32/D32</f>
        <v>0</v>
      </c>
      <c r="H32" s="157"/>
    </row>
    <row r="33" spans="1:8" s="131" customFormat="1" ht="22.5" customHeight="1" x14ac:dyDescent="0.45">
      <c r="A33" s="121" t="s">
        <v>2353</v>
      </c>
      <c r="B33" s="121"/>
      <c r="C33" s="142"/>
      <c r="D33" s="143"/>
      <c r="E33" s="143"/>
      <c r="F33" s="144"/>
      <c r="G33" s="145"/>
      <c r="H33" s="157"/>
    </row>
    <row r="34" spans="1:8" s="131" customFormat="1" ht="26.35" customHeight="1" x14ac:dyDescent="0.45">
      <c r="A34" s="126" t="s">
        <v>2357</v>
      </c>
      <c r="B34" s="126"/>
      <c r="C34" s="127" t="s">
        <v>1595</v>
      </c>
      <c r="D34" s="128">
        <v>328.5</v>
      </c>
      <c r="E34" s="128">
        <v>335.07</v>
      </c>
      <c r="F34" s="129">
        <v>6.57</v>
      </c>
      <c r="G34" s="130">
        <f t="shared" ref="G34:G75" si="1">IFERROR(F34/D34,"na")</f>
        <v>0.02</v>
      </c>
      <c r="H34" s="157"/>
    </row>
    <row r="35" spans="1:8" s="131" customFormat="1" ht="26.35" customHeight="1" x14ac:dyDescent="0.45">
      <c r="A35" s="126" t="s">
        <v>2354</v>
      </c>
      <c r="B35" s="126"/>
      <c r="C35" s="127" t="s">
        <v>1595</v>
      </c>
      <c r="D35" s="128">
        <v>187.8</v>
      </c>
      <c r="E35" s="128">
        <v>191.56</v>
      </c>
      <c r="F35" s="129">
        <v>3.76</v>
      </c>
      <c r="G35" s="130">
        <f t="shared" si="1"/>
        <v>2.0021299254526091E-2</v>
      </c>
      <c r="H35" s="157"/>
    </row>
    <row r="36" spans="1:8" s="131" customFormat="1" ht="26.35" customHeight="1" x14ac:dyDescent="0.45">
      <c r="A36" s="126" t="s">
        <v>2355</v>
      </c>
      <c r="B36" s="126"/>
      <c r="C36" s="127" t="s">
        <v>1595</v>
      </c>
      <c r="D36" s="128">
        <v>207.2</v>
      </c>
      <c r="E36" s="128">
        <v>211.34</v>
      </c>
      <c r="F36" s="129">
        <v>4.1399999999999997</v>
      </c>
      <c r="G36" s="130">
        <f t="shared" si="1"/>
        <v>1.998069498069498E-2</v>
      </c>
      <c r="H36" s="157"/>
    </row>
    <row r="37" spans="1:8" s="131" customFormat="1" ht="26.35" customHeight="1" x14ac:dyDescent="0.45">
      <c r="A37" s="126" t="s">
        <v>2356</v>
      </c>
      <c r="B37" s="126"/>
      <c r="C37" s="127" t="s">
        <v>1595</v>
      </c>
      <c r="D37" s="128">
        <v>221.7</v>
      </c>
      <c r="E37" s="128">
        <v>226.13</v>
      </c>
      <c r="F37" s="129">
        <v>4.43</v>
      </c>
      <c r="G37" s="130">
        <f t="shared" si="1"/>
        <v>1.9981957600360849E-2</v>
      </c>
      <c r="H37" s="157"/>
    </row>
    <row r="38" spans="1:8" s="131" customFormat="1" ht="26.35" customHeight="1" x14ac:dyDescent="0.45">
      <c r="A38" s="126" t="s">
        <v>2358</v>
      </c>
      <c r="B38" s="126"/>
      <c r="C38" s="127" t="s">
        <v>1595</v>
      </c>
      <c r="D38" s="128">
        <v>318.7</v>
      </c>
      <c r="E38" s="128">
        <v>325.07</v>
      </c>
      <c r="F38" s="129">
        <v>6.37</v>
      </c>
      <c r="G38" s="130">
        <f t="shared" si="1"/>
        <v>1.9987449011609666E-2</v>
      </c>
      <c r="H38" s="157"/>
    </row>
    <row r="39" spans="1:8" s="131" customFormat="1" ht="26.35" customHeight="1" x14ac:dyDescent="0.45">
      <c r="A39" s="126" t="s">
        <v>2359</v>
      </c>
      <c r="B39" s="126"/>
      <c r="C39" s="127" t="s">
        <v>1595</v>
      </c>
      <c r="D39" s="128">
        <v>219.7</v>
      </c>
      <c r="E39" s="128">
        <v>224.09</v>
      </c>
      <c r="F39" s="129">
        <v>4.3899999999999997</v>
      </c>
      <c r="G39" s="130">
        <f t="shared" si="1"/>
        <v>1.998179335457442E-2</v>
      </c>
      <c r="H39" s="157"/>
    </row>
    <row r="40" spans="1:8" s="131" customFormat="1" ht="26.35" customHeight="1" x14ac:dyDescent="0.45">
      <c r="A40" s="126" t="s">
        <v>2360</v>
      </c>
      <c r="B40" s="126"/>
      <c r="C40" s="127" t="s">
        <v>1595</v>
      </c>
      <c r="D40" s="128">
        <v>260.89999999999998</v>
      </c>
      <c r="E40" s="128">
        <v>266.12</v>
      </c>
      <c r="F40" s="129">
        <v>5.22</v>
      </c>
      <c r="G40" s="130">
        <f t="shared" si="1"/>
        <v>2.0007665772326561E-2</v>
      </c>
      <c r="H40" s="157"/>
    </row>
    <row r="41" spans="1:8" s="131" customFormat="1" ht="26.35" customHeight="1" x14ac:dyDescent="0.45">
      <c r="A41" s="126" t="s">
        <v>2361</v>
      </c>
      <c r="B41" s="126"/>
      <c r="C41" s="127" t="s">
        <v>1595</v>
      </c>
      <c r="D41" s="128">
        <v>700.4</v>
      </c>
      <c r="E41" s="128">
        <v>714.41</v>
      </c>
      <c r="F41" s="129">
        <v>14.01</v>
      </c>
      <c r="G41" s="130">
        <f t="shared" si="1"/>
        <v>2.0002855511136494E-2</v>
      </c>
      <c r="H41" s="157"/>
    </row>
    <row r="42" spans="1:8" s="131" customFormat="1" ht="26.35" customHeight="1" x14ac:dyDescent="0.45">
      <c r="A42" s="126" t="s">
        <v>2362</v>
      </c>
      <c r="B42" s="126"/>
      <c r="C42" s="127" t="s">
        <v>1595</v>
      </c>
      <c r="D42" s="128">
        <v>82.3</v>
      </c>
      <c r="E42" s="128">
        <v>83.95</v>
      </c>
      <c r="F42" s="129">
        <v>1.65</v>
      </c>
      <c r="G42" s="130">
        <f t="shared" si="1"/>
        <v>2.0048602673147023E-2</v>
      </c>
      <c r="H42" s="157"/>
    </row>
    <row r="43" spans="1:8" s="131" customFormat="1" ht="26.35" customHeight="1" x14ac:dyDescent="0.45">
      <c r="A43" s="126" t="s">
        <v>2363</v>
      </c>
      <c r="B43" s="126"/>
      <c r="C43" s="127" t="s">
        <v>1595</v>
      </c>
      <c r="D43" s="128">
        <v>82.3</v>
      </c>
      <c r="E43" s="128">
        <v>83.95</v>
      </c>
      <c r="F43" s="129">
        <v>1.65</v>
      </c>
      <c r="G43" s="130">
        <f t="shared" si="1"/>
        <v>2.0048602673147023E-2</v>
      </c>
      <c r="H43" s="157"/>
    </row>
    <row r="44" spans="1:8" s="131" customFormat="1" ht="26.35" customHeight="1" x14ac:dyDescent="0.45">
      <c r="A44" s="126" t="s">
        <v>2364</v>
      </c>
      <c r="B44" s="126"/>
      <c r="C44" s="127" t="s">
        <v>1595</v>
      </c>
      <c r="D44" s="128">
        <v>225.6</v>
      </c>
      <c r="E44" s="128">
        <v>230.11</v>
      </c>
      <c r="F44" s="129">
        <v>4.51</v>
      </c>
      <c r="G44" s="130">
        <f t="shared" si="1"/>
        <v>1.9991134751773051E-2</v>
      </c>
      <c r="H44" s="157"/>
    </row>
    <row r="45" spans="1:8" s="131" customFormat="1" ht="26.35" customHeight="1" x14ac:dyDescent="0.45">
      <c r="A45" s="126" t="s">
        <v>2365</v>
      </c>
      <c r="B45" s="126"/>
      <c r="C45" s="127" t="s">
        <v>1595</v>
      </c>
      <c r="D45" s="128">
        <v>145.69999999999999</v>
      </c>
      <c r="E45" s="128">
        <v>148.61000000000001</v>
      </c>
      <c r="F45" s="129">
        <v>2.91</v>
      </c>
      <c r="G45" s="130">
        <f t="shared" si="1"/>
        <v>1.9972546328071383E-2</v>
      </c>
      <c r="H45" s="157"/>
    </row>
    <row r="46" spans="1:8" s="131" customFormat="1" ht="26.35" customHeight="1" x14ac:dyDescent="0.45">
      <c r="A46" s="126" t="s">
        <v>2366</v>
      </c>
      <c r="B46" s="126"/>
      <c r="C46" s="127" t="s">
        <v>1595</v>
      </c>
      <c r="D46" s="128">
        <v>200.3</v>
      </c>
      <c r="E46" s="128">
        <v>204.31</v>
      </c>
      <c r="F46" s="129">
        <v>4.01</v>
      </c>
      <c r="G46" s="130">
        <f t="shared" si="1"/>
        <v>2.0019970044932597E-2</v>
      </c>
      <c r="H46" s="157"/>
    </row>
    <row r="47" spans="1:8" s="131" customFormat="1" ht="26.35" customHeight="1" x14ac:dyDescent="0.45">
      <c r="A47" s="126" t="s">
        <v>2367</v>
      </c>
      <c r="B47" s="126"/>
      <c r="C47" s="127" t="s">
        <v>1595</v>
      </c>
      <c r="D47" s="128">
        <v>218.7</v>
      </c>
      <c r="E47" s="128">
        <v>223.07</v>
      </c>
      <c r="F47" s="129">
        <v>4.37</v>
      </c>
      <c r="G47" s="130">
        <f t="shared" si="1"/>
        <v>1.9981710105166896E-2</v>
      </c>
      <c r="H47" s="157"/>
    </row>
    <row r="48" spans="1:8" s="131" customFormat="1" ht="26.35" customHeight="1" x14ac:dyDescent="0.45">
      <c r="A48" s="126" t="s">
        <v>2368</v>
      </c>
      <c r="B48" s="126"/>
      <c r="C48" s="127" t="s">
        <v>1595</v>
      </c>
      <c r="D48" s="128">
        <v>309</v>
      </c>
      <c r="E48" s="128">
        <v>315.18</v>
      </c>
      <c r="F48" s="129">
        <v>6.18</v>
      </c>
      <c r="G48" s="130">
        <f t="shared" si="1"/>
        <v>0.02</v>
      </c>
      <c r="H48" s="157"/>
    </row>
    <row r="49" spans="1:8" s="131" customFormat="1" ht="26.35" customHeight="1" x14ac:dyDescent="0.45">
      <c r="A49" s="126" t="s">
        <v>2369</v>
      </c>
      <c r="B49" s="126"/>
      <c r="C49" s="127" t="s">
        <v>1595</v>
      </c>
      <c r="D49" s="128">
        <v>219.7</v>
      </c>
      <c r="E49" s="128">
        <v>224.09</v>
      </c>
      <c r="F49" s="129">
        <v>4.3899999999999997</v>
      </c>
      <c r="G49" s="130">
        <f t="shared" si="1"/>
        <v>1.998179335457442E-2</v>
      </c>
      <c r="H49" s="157"/>
    </row>
    <row r="50" spans="1:8" s="131" customFormat="1" ht="26.35" customHeight="1" x14ac:dyDescent="0.45">
      <c r="A50" s="126" t="s">
        <v>2370</v>
      </c>
      <c r="B50" s="126"/>
      <c r="C50" s="127" t="s">
        <v>1595</v>
      </c>
      <c r="D50" s="128">
        <v>260.89999999999998</v>
      </c>
      <c r="E50" s="128">
        <v>266.12</v>
      </c>
      <c r="F50" s="129">
        <v>5.22</v>
      </c>
      <c r="G50" s="130">
        <f t="shared" si="1"/>
        <v>2.0007665772326561E-2</v>
      </c>
      <c r="H50" s="157"/>
    </row>
    <row r="51" spans="1:8" s="131" customFormat="1" ht="26.35" customHeight="1" x14ac:dyDescent="0.45">
      <c r="A51" s="126" t="s">
        <v>2371</v>
      </c>
      <c r="B51" s="126"/>
      <c r="C51" s="127" t="s">
        <v>1595</v>
      </c>
      <c r="D51" s="128">
        <v>644.70000000000005</v>
      </c>
      <c r="E51" s="128">
        <v>657.59</v>
      </c>
      <c r="F51" s="129">
        <v>12.89</v>
      </c>
      <c r="G51" s="130">
        <f t="shared" si="1"/>
        <v>1.9993795563828135E-2</v>
      </c>
      <c r="H51" s="157"/>
    </row>
    <row r="52" spans="1:8" s="131" customFormat="1" ht="26.35" customHeight="1" x14ac:dyDescent="0.45">
      <c r="A52" s="126" t="s">
        <v>2372</v>
      </c>
      <c r="B52" s="126"/>
      <c r="C52" s="127" t="s">
        <v>1595</v>
      </c>
      <c r="D52" s="128">
        <v>74.099999999999994</v>
      </c>
      <c r="E52" s="128">
        <v>75.78</v>
      </c>
      <c r="F52" s="129">
        <v>1.68</v>
      </c>
      <c r="G52" s="130">
        <f t="shared" si="1"/>
        <v>2.2672064777327937E-2</v>
      </c>
      <c r="H52" s="157"/>
    </row>
    <row r="53" spans="1:8" s="131" customFormat="1" ht="26.35" customHeight="1" x14ac:dyDescent="0.45">
      <c r="A53" s="126" t="s">
        <v>2373</v>
      </c>
      <c r="B53" s="126"/>
      <c r="C53" s="127" t="s">
        <v>1595</v>
      </c>
      <c r="D53" s="128">
        <v>74.099999999999994</v>
      </c>
      <c r="E53" s="128">
        <v>75.78</v>
      </c>
      <c r="F53" s="129">
        <v>1.68</v>
      </c>
      <c r="G53" s="130">
        <f t="shared" si="1"/>
        <v>2.2672064777327937E-2</v>
      </c>
      <c r="H53" s="157"/>
    </row>
    <row r="54" spans="1:8" s="131" customFormat="1" ht="26.35" customHeight="1" x14ac:dyDescent="0.45">
      <c r="A54" s="126" t="s">
        <v>2374</v>
      </c>
      <c r="B54" s="126"/>
      <c r="C54" s="127" t="s">
        <v>1595</v>
      </c>
      <c r="D54" s="128">
        <v>153.1</v>
      </c>
      <c r="E54" s="128">
        <v>156.16</v>
      </c>
      <c r="F54" s="129">
        <v>3.06</v>
      </c>
      <c r="G54" s="130">
        <f t="shared" si="1"/>
        <v>1.9986936642717178E-2</v>
      </c>
      <c r="H54" s="157"/>
    </row>
    <row r="55" spans="1:8" s="131" customFormat="1" ht="26.35" customHeight="1" x14ac:dyDescent="0.45">
      <c r="A55" s="126" t="s">
        <v>2375</v>
      </c>
      <c r="B55" s="126"/>
      <c r="C55" s="127" t="s">
        <v>1595</v>
      </c>
      <c r="D55" s="128">
        <v>116.7</v>
      </c>
      <c r="E55" s="128">
        <v>119.03</v>
      </c>
      <c r="F55" s="129">
        <v>2.33</v>
      </c>
      <c r="G55" s="130">
        <f t="shared" si="1"/>
        <v>1.996572407883462E-2</v>
      </c>
      <c r="H55" s="157"/>
    </row>
    <row r="56" spans="1:8" s="131" customFormat="1" ht="26.35" customHeight="1" x14ac:dyDescent="0.45">
      <c r="A56" s="126" t="s">
        <v>2376</v>
      </c>
      <c r="B56" s="126"/>
      <c r="C56" s="127" t="s">
        <v>1595</v>
      </c>
      <c r="D56" s="128">
        <v>195.1</v>
      </c>
      <c r="E56" s="128">
        <v>199</v>
      </c>
      <c r="F56" s="129">
        <v>3.9</v>
      </c>
      <c r="G56" s="130">
        <f t="shared" si="1"/>
        <v>1.9989748846745259E-2</v>
      </c>
      <c r="H56" s="157"/>
    </row>
    <row r="57" spans="1:8" s="131" customFormat="1" ht="26.35" customHeight="1" x14ac:dyDescent="0.45">
      <c r="A57" s="126" t="s">
        <v>2377</v>
      </c>
      <c r="B57" s="126"/>
      <c r="C57" s="127" t="s">
        <v>1595</v>
      </c>
      <c r="D57" s="128">
        <v>210.1</v>
      </c>
      <c r="E57" s="128">
        <v>214.3</v>
      </c>
      <c r="F57" s="129">
        <v>4.2</v>
      </c>
      <c r="G57" s="130">
        <f t="shared" si="1"/>
        <v>1.9990480723465019E-2</v>
      </c>
      <c r="H57" s="157"/>
    </row>
    <row r="58" spans="1:8" s="131" customFormat="1" ht="26.35" customHeight="1" x14ac:dyDescent="0.45">
      <c r="A58" s="126" t="s">
        <v>2378</v>
      </c>
      <c r="B58" s="126"/>
      <c r="C58" s="127" t="s">
        <v>1595</v>
      </c>
      <c r="D58" s="128">
        <v>299.8</v>
      </c>
      <c r="E58" s="128">
        <v>305.8</v>
      </c>
      <c r="F58" s="129">
        <v>6</v>
      </c>
      <c r="G58" s="130">
        <f t="shared" si="1"/>
        <v>2.0013342228152101E-2</v>
      </c>
      <c r="H58" s="157"/>
    </row>
    <row r="59" spans="1:8" s="131" customFormat="1" ht="26.35" customHeight="1" x14ac:dyDescent="0.45">
      <c r="A59" s="126" t="s">
        <v>2379</v>
      </c>
      <c r="B59" s="126"/>
      <c r="C59" s="127" t="s">
        <v>1595</v>
      </c>
      <c r="D59" s="128">
        <v>219.8</v>
      </c>
      <c r="E59" s="128">
        <v>224.2</v>
      </c>
      <c r="F59" s="129">
        <v>4.4000000000000004</v>
      </c>
      <c r="G59" s="130">
        <f t="shared" si="1"/>
        <v>2.0018198362147407E-2</v>
      </c>
      <c r="H59" s="157"/>
    </row>
    <row r="60" spans="1:8" s="131" customFormat="1" ht="26.35" customHeight="1" x14ac:dyDescent="0.45">
      <c r="A60" s="126" t="s">
        <v>2380</v>
      </c>
      <c r="B60" s="126"/>
      <c r="C60" s="127" t="s">
        <v>1595</v>
      </c>
      <c r="D60" s="128">
        <v>242.5</v>
      </c>
      <c r="E60" s="128">
        <v>247.35</v>
      </c>
      <c r="F60" s="129">
        <v>4.8499999999999996</v>
      </c>
      <c r="G60" s="130">
        <f t="shared" si="1"/>
        <v>1.9999999999999997E-2</v>
      </c>
      <c r="H60" s="157"/>
    </row>
    <row r="61" spans="1:8" s="131" customFormat="1" ht="26.35" customHeight="1" x14ac:dyDescent="0.45">
      <c r="A61" s="126" t="s">
        <v>2381</v>
      </c>
      <c r="B61" s="126"/>
      <c r="C61" s="127" t="s">
        <v>1595</v>
      </c>
      <c r="D61" s="128">
        <v>591.70000000000005</v>
      </c>
      <c r="E61" s="128">
        <v>603.53</v>
      </c>
      <c r="F61" s="129">
        <v>11.83</v>
      </c>
      <c r="G61" s="130">
        <f t="shared" si="1"/>
        <v>1.999323981747507E-2</v>
      </c>
      <c r="H61" s="157"/>
    </row>
    <row r="62" spans="1:8" s="131" customFormat="1" ht="26.35" customHeight="1" x14ac:dyDescent="0.45">
      <c r="A62" s="126" t="s">
        <v>2382</v>
      </c>
      <c r="B62" s="126"/>
      <c r="C62" s="127" t="s">
        <v>1595</v>
      </c>
      <c r="D62" s="128">
        <v>64.3</v>
      </c>
      <c r="E62" s="128">
        <v>65.59</v>
      </c>
      <c r="F62" s="129">
        <v>1.29</v>
      </c>
      <c r="G62" s="130">
        <f t="shared" si="1"/>
        <v>2.006220839813375E-2</v>
      </c>
      <c r="H62" s="157"/>
    </row>
    <row r="63" spans="1:8" s="131" customFormat="1" ht="26.35" customHeight="1" x14ac:dyDescent="0.45">
      <c r="A63" s="126" t="s">
        <v>2383</v>
      </c>
      <c r="B63" s="126"/>
      <c r="C63" s="127" t="s">
        <v>1595</v>
      </c>
      <c r="D63" s="128">
        <v>64.3</v>
      </c>
      <c r="E63" s="128">
        <v>65.59</v>
      </c>
      <c r="F63" s="129">
        <v>1.29</v>
      </c>
      <c r="G63" s="130">
        <f t="shared" si="1"/>
        <v>2.006220839813375E-2</v>
      </c>
      <c r="H63" s="157"/>
    </row>
    <row r="64" spans="1:8" s="131" customFormat="1" ht="26.35" customHeight="1" x14ac:dyDescent="0.45">
      <c r="A64" s="126" t="s">
        <v>2384</v>
      </c>
      <c r="B64" s="126"/>
      <c r="C64" s="127" t="s">
        <v>1595</v>
      </c>
      <c r="D64" s="128">
        <v>187.8</v>
      </c>
      <c r="E64" s="128">
        <v>191.56</v>
      </c>
      <c r="F64" s="129">
        <v>3.76</v>
      </c>
      <c r="G64" s="130">
        <f t="shared" si="1"/>
        <v>2.0021299254526091E-2</v>
      </c>
      <c r="H64" s="157"/>
    </row>
    <row r="65" spans="1:8" s="131" customFormat="1" ht="26.35" customHeight="1" x14ac:dyDescent="0.45">
      <c r="A65" s="126" t="s">
        <v>2385</v>
      </c>
      <c r="B65" s="126"/>
      <c r="C65" s="127" t="s">
        <v>1595</v>
      </c>
      <c r="D65" s="128">
        <v>145.69999999999999</v>
      </c>
      <c r="E65" s="128">
        <v>148.61000000000001</v>
      </c>
      <c r="F65" s="129">
        <v>2.91</v>
      </c>
      <c r="G65" s="130">
        <f t="shared" si="1"/>
        <v>1.9972546328071383E-2</v>
      </c>
      <c r="H65" s="157"/>
    </row>
    <row r="66" spans="1:8" s="131" customFormat="1" ht="26.35" customHeight="1" x14ac:dyDescent="0.45">
      <c r="A66" s="126" t="s">
        <v>2386</v>
      </c>
      <c r="B66" s="126"/>
      <c r="C66" s="127" t="s">
        <v>1595</v>
      </c>
      <c r="D66" s="128">
        <v>116.7</v>
      </c>
      <c r="E66" s="128">
        <v>119.03</v>
      </c>
      <c r="F66" s="129">
        <v>2.33</v>
      </c>
      <c r="G66" s="130">
        <f t="shared" si="1"/>
        <v>1.996572407883462E-2</v>
      </c>
      <c r="H66" s="157"/>
    </row>
    <row r="67" spans="1:8" s="131" customFormat="1" ht="26.35" customHeight="1" x14ac:dyDescent="0.45">
      <c r="A67" s="126" t="s">
        <v>2387</v>
      </c>
      <c r="B67" s="126"/>
      <c r="C67" s="127" t="s">
        <v>1595</v>
      </c>
      <c r="D67" s="128">
        <v>238.4</v>
      </c>
      <c r="E67" s="128">
        <v>243.17</v>
      </c>
      <c r="F67" s="129">
        <v>4.7699999999999996</v>
      </c>
      <c r="G67" s="130">
        <f t="shared" si="1"/>
        <v>2.0008389261744964E-2</v>
      </c>
      <c r="H67" s="157"/>
    </row>
    <row r="68" spans="1:8" s="131" customFormat="1" ht="26.35" customHeight="1" x14ac:dyDescent="0.45">
      <c r="A68" s="126" t="s">
        <v>2388</v>
      </c>
      <c r="B68" s="126"/>
      <c r="C68" s="127" t="s">
        <v>1595</v>
      </c>
      <c r="D68" s="128">
        <v>251.4</v>
      </c>
      <c r="E68" s="128">
        <v>256.43</v>
      </c>
      <c r="F68" s="129">
        <v>5.03</v>
      </c>
      <c r="G68" s="130">
        <f t="shared" si="1"/>
        <v>2.0007955449482896E-2</v>
      </c>
      <c r="H68" s="157"/>
    </row>
    <row r="69" spans="1:8" s="131" customFormat="1" ht="26.35" customHeight="1" x14ac:dyDescent="0.45">
      <c r="A69" s="126" t="s">
        <v>2389</v>
      </c>
      <c r="B69" s="126"/>
      <c r="C69" s="127" t="s">
        <v>1595</v>
      </c>
      <c r="D69" s="128">
        <v>228.7</v>
      </c>
      <c r="E69" s="128">
        <v>233.27</v>
      </c>
      <c r="F69" s="129">
        <v>4.57</v>
      </c>
      <c r="G69" s="130">
        <f t="shared" si="1"/>
        <v>1.9982509838216006E-2</v>
      </c>
      <c r="H69" s="157"/>
    </row>
    <row r="70" spans="1:8" s="131" customFormat="1" ht="26.35" customHeight="1" x14ac:dyDescent="0.45">
      <c r="A70" s="126" t="s">
        <v>2390</v>
      </c>
      <c r="B70" s="126"/>
      <c r="C70" s="127" t="s">
        <v>1595</v>
      </c>
      <c r="D70" s="128">
        <v>235.4</v>
      </c>
      <c r="E70" s="128">
        <v>240.11</v>
      </c>
      <c r="F70" s="129">
        <v>4.71</v>
      </c>
      <c r="G70" s="130">
        <f t="shared" si="1"/>
        <v>2.0008496176720476E-2</v>
      </c>
      <c r="H70" s="157"/>
    </row>
    <row r="71" spans="1:8" s="131" customFormat="1" ht="26.35" customHeight="1" x14ac:dyDescent="0.45">
      <c r="A71" s="126" t="s">
        <v>2391</v>
      </c>
      <c r="B71" s="126"/>
      <c r="C71" s="127" t="s">
        <v>1595</v>
      </c>
      <c r="D71" s="128">
        <v>248.4</v>
      </c>
      <c r="E71" s="128">
        <v>253.37</v>
      </c>
      <c r="F71" s="129">
        <v>4.97</v>
      </c>
      <c r="G71" s="130">
        <f t="shared" si="1"/>
        <v>2.0008051529790658E-2</v>
      </c>
      <c r="H71" s="157"/>
    </row>
    <row r="72" spans="1:8" s="131" customFormat="1" ht="26.35" customHeight="1" x14ac:dyDescent="0.45">
      <c r="A72" s="126" t="s">
        <v>2392</v>
      </c>
      <c r="B72" s="126"/>
      <c r="C72" s="127" t="s">
        <v>1595</v>
      </c>
      <c r="D72" s="128">
        <v>225.7</v>
      </c>
      <c r="E72" s="128">
        <v>230.21</v>
      </c>
      <c r="F72" s="129">
        <v>4.51</v>
      </c>
      <c r="G72" s="130">
        <f t="shared" si="1"/>
        <v>1.998227735932654E-2</v>
      </c>
      <c r="H72" s="157"/>
    </row>
    <row r="73" spans="1:8" s="131" customFormat="1" ht="26.35" customHeight="1" x14ac:dyDescent="0.45">
      <c r="A73" s="126" t="s">
        <v>2393</v>
      </c>
      <c r="B73" s="126"/>
      <c r="C73" s="127" t="s">
        <v>1595</v>
      </c>
      <c r="D73" s="128">
        <v>232.4</v>
      </c>
      <c r="E73" s="128">
        <v>237.05</v>
      </c>
      <c r="F73" s="129">
        <v>4.6500000000000004</v>
      </c>
      <c r="G73" s="130">
        <f t="shared" si="1"/>
        <v>2.0008605851979347E-2</v>
      </c>
      <c r="H73" s="157"/>
    </row>
    <row r="74" spans="1:8" s="131" customFormat="1" ht="26.35" customHeight="1" x14ac:dyDescent="0.45">
      <c r="A74" s="126" t="s">
        <v>2394</v>
      </c>
      <c r="B74" s="126"/>
      <c r="C74" s="127" t="s">
        <v>1595</v>
      </c>
      <c r="D74" s="128">
        <v>245.4</v>
      </c>
      <c r="E74" s="128">
        <v>250.31</v>
      </c>
      <c r="F74" s="129">
        <v>4.91</v>
      </c>
      <c r="G74" s="130">
        <f t="shared" si="1"/>
        <v>2.0008149959250203E-2</v>
      </c>
      <c r="H74" s="157"/>
    </row>
    <row r="75" spans="1:8" s="131" customFormat="1" ht="26.35" customHeight="1" x14ac:dyDescent="0.45">
      <c r="A75" s="126" t="s">
        <v>2395</v>
      </c>
      <c r="B75" s="126"/>
      <c r="C75" s="127" t="s">
        <v>1595</v>
      </c>
      <c r="D75" s="128">
        <v>217.1</v>
      </c>
      <c r="E75" s="128">
        <v>221.44</v>
      </c>
      <c r="F75" s="129">
        <v>4.34</v>
      </c>
      <c r="G75" s="130">
        <f t="shared" si="1"/>
        <v>1.9990787655458316E-2</v>
      </c>
      <c r="H75" s="157"/>
    </row>
    <row r="76" spans="1:8" s="131" customFormat="1" ht="22.5" customHeight="1" x14ac:dyDescent="0.45">
      <c r="A76" s="121" t="s">
        <v>2396</v>
      </c>
      <c r="B76" s="121"/>
      <c r="C76" s="142"/>
      <c r="D76" s="143"/>
      <c r="E76" s="143"/>
      <c r="F76" s="144"/>
      <c r="G76" s="145"/>
      <c r="H76" s="157"/>
    </row>
    <row r="77" spans="1:8" s="131" customFormat="1" ht="25.5" customHeight="1" x14ac:dyDescent="0.45">
      <c r="A77" s="126" t="s">
        <v>3419</v>
      </c>
      <c r="B77" s="126"/>
      <c r="C77" s="127" t="s">
        <v>1595</v>
      </c>
      <c r="D77" s="128">
        <v>185</v>
      </c>
      <c r="E77" s="128">
        <v>199.8</v>
      </c>
      <c r="F77" s="129">
        <v>14.8</v>
      </c>
      <c r="G77" s="130">
        <f>IFERROR(F77/D77,"na")</f>
        <v>0.08</v>
      </c>
      <c r="H77" s="157"/>
    </row>
    <row r="78" spans="1:8" s="131" customFormat="1" ht="31.5" customHeight="1" x14ac:dyDescent="0.45">
      <c r="A78" s="126" t="s">
        <v>2397</v>
      </c>
      <c r="B78" s="126"/>
      <c r="C78" s="127" t="s">
        <v>1595</v>
      </c>
      <c r="D78" s="128">
        <v>140</v>
      </c>
      <c r="E78" s="128">
        <v>144.19999999999999</v>
      </c>
      <c r="F78" s="129">
        <v>4.2</v>
      </c>
      <c r="G78" s="130">
        <f>IFERROR(F78/D78,"na")</f>
        <v>3.0000000000000002E-2</v>
      </c>
      <c r="H78" s="157"/>
    </row>
    <row r="79" spans="1:8" s="131" customFormat="1" ht="30" customHeight="1" x14ac:dyDescent="0.45">
      <c r="A79" s="126" t="s">
        <v>3268</v>
      </c>
      <c r="B79" s="126"/>
      <c r="C79" s="127" t="s">
        <v>1595</v>
      </c>
      <c r="D79" s="128">
        <v>364</v>
      </c>
      <c r="E79" s="128">
        <v>429</v>
      </c>
      <c r="F79" s="129">
        <v>65</v>
      </c>
      <c r="G79" s="130">
        <f>IFERROR(F79/D79,"na")</f>
        <v>0.17857142857142858</v>
      </c>
      <c r="H79" s="157"/>
    </row>
    <row r="80" spans="1:8" s="131" customFormat="1" ht="23.25" customHeight="1" x14ac:dyDescent="0.45">
      <c r="A80" s="126" t="s">
        <v>3420</v>
      </c>
      <c r="B80" s="126"/>
      <c r="C80" s="127" t="s">
        <v>1595</v>
      </c>
      <c r="D80" s="128">
        <v>260</v>
      </c>
      <c r="E80" s="128">
        <v>364</v>
      </c>
      <c r="F80" s="129">
        <v>104</v>
      </c>
      <c r="G80" s="130">
        <f>IFERROR(F80/D80,"na")</f>
        <v>0.4</v>
      </c>
      <c r="H80" s="157"/>
    </row>
    <row r="81" spans="1:8" s="131" customFormat="1" ht="22.5" customHeight="1" x14ac:dyDescent="0.45">
      <c r="A81" s="121" t="s">
        <v>2405</v>
      </c>
      <c r="B81" s="121"/>
      <c r="C81" s="142"/>
      <c r="D81" s="143"/>
      <c r="E81" s="143"/>
      <c r="F81" s="144"/>
      <c r="G81" s="145"/>
      <c r="H81" s="157"/>
    </row>
    <row r="82" spans="1:8" s="131" customFormat="1" ht="34.5" customHeight="1" x14ac:dyDescent="0.45">
      <c r="A82" s="126" t="s">
        <v>3403</v>
      </c>
      <c r="B82" s="147" t="s">
        <v>3626</v>
      </c>
      <c r="C82" s="127" t="s">
        <v>1595</v>
      </c>
      <c r="D82" s="128">
        <v>22.5</v>
      </c>
      <c r="E82" s="128">
        <v>23</v>
      </c>
      <c r="F82" s="129">
        <f>E82-D82</f>
        <v>0.5</v>
      </c>
      <c r="G82" s="130">
        <f t="shared" ref="G82:G121" si="2">IFERROR(F82/D82,"na")</f>
        <v>2.2222222222222223E-2</v>
      </c>
      <c r="H82" s="157"/>
    </row>
    <row r="83" spans="1:8" s="131" customFormat="1" ht="34.5" customHeight="1" x14ac:dyDescent="0.45">
      <c r="A83" s="126" t="s">
        <v>3403</v>
      </c>
      <c r="B83" s="147" t="s">
        <v>3627</v>
      </c>
      <c r="C83" s="127" t="s">
        <v>1595</v>
      </c>
      <c r="D83" s="128">
        <v>22.5</v>
      </c>
      <c r="E83" s="128">
        <v>26</v>
      </c>
      <c r="F83" s="129">
        <f t="shared" ref="F83:F121" si="3">E83-D83</f>
        <v>3.5</v>
      </c>
      <c r="G83" s="130">
        <f t="shared" si="2"/>
        <v>0.15555555555555556</v>
      </c>
      <c r="H83" s="157"/>
    </row>
    <row r="84" spans="1:8" s="131" customFormat="1" ht="34.5" customHeight="1" x14ac:dyDescent="0.45">
      <c r="A84" s="126" t="s">
        <v>3404</v>
      </c>
      <c r="B84" s="147" t="s">
        <v>3626</v>
      </c>
      <c r="C84" s="127" t="s">
        <v>1595</v>
      </c>
      <c r="D84" s="128">
        <v>44.5</v>
      </c>
      <c r="E84" s="128">
        <v>45</v>
      </c>
      <c r="F84" s="129">
        <f t="shared" si="3"/>
        <v>0.5</v>
      </c>
      <c r="G84" s="130">
        <f t="shared" si="2"/>
        <v>1.1235955056179775E-2</v>
      </c>
      <c r="H84" s="157"/>
    </row>
    <row r="85" spans="1:8" s="131" customFormat="1" ht="34.5" customHeight="1" x14ac:dyDescent="0.45">
      <c r="A85" s="126" t="s">
        <v>3404</v>
      </c>
      <c r="B85" s="147" t="s">
        <v>3627</v>
      </c>
      <c r="C85" s="127" t="s">
        <v>1595</v>
      </c>
      <c r="D85" s="128">
        <v>44.5</v>
      </c>
      <c r="E85" s="128">
        <v>51.5</v>
      </c>
      <c r="F85" s="129">
        <f t="shared" si="3"/>
        <v>7</v>
      </c>
      <c r="G85" s="130">
        <f t="shared" si="2"/>
        <v>0.15730337078651685</v>
      </c>
      <c r="H85" s="157"/>
    </row>
    <row r="86" spans="1:8" s="131" customFormat="1" ht="34.5" customHeight="1" x14ac:dyDescent="0.45">
      <c r="A86" s="126" t="s">
        <v>3401</v>
      </c>
      <c r="B86" s="147" t="s">
        <v>3626</v>
      </c>
      <c r="C86" s="127" t="s">
        <v>1595</v>
      </c>
      <c r="D86" s="128">
        <v>58.5</v>
      </c>
      <c r="E86" s="128">
        <v>59.5</v>
      </c>
      <c r="F86" s="129">
        <f t="shared" si="3"/>
        <v>1</v>
      </c>
      <c r="G86" s="130">
        <f t="shared" si="2"/>
        <v>1.7094017094017096E-2</v>
      </c>
      <c r="H86" s="157"/>
    </row>
    <row r="87" spans="1:8" s="131" customFormat="1" ht="34.5" customHeight="1" x14ac:dyDescent="0.45">
      <c r="A87" s="126" t="s">
        <v>3401</v>
      </c>
      <c r="B87" s="147" t="s">
        <v>3627</v>
      </c>
      <c r="C87" s="127" t="s">
        <v>1595</v>
      </c>
      <c r="D87" s="128">
        <v>58.5</v>
      </c>
      <c r="E87" s="128">
        <v>68</v>
      </c>
      <c r="F87" s="129">
        <f t="shared" si="3"/>
        <v>9.5</v>
      </c>
      <c r="G87" s="130">
        <f t="shared" si="2"/>
        <v>0.1623931623931624</v>
      </c>
      <c r="H87" s="157"/>
    </row>
    <row r="88" spans="1:8" s="131" customFormat="1" ht="34.5" customHeight="1" x14ac:dyDescent="0.45">
      <c r="A88" s="126" t="s">
        <v>2398</v>
      </c>
      <c r="B88" s="147" t="s">
        <v>3626</v>
      </c>
      <c r="C88" s="127" t="s">
        <v>1595</v>
      </c>
      <c r="D88" s="128">
        <v>58.5</v>
      </c>
      <c r="E88" s="128">
        <v>59.5</v>
      </c>
      <c r="F88" s="129">
        <f t="shared" si="3"/>
        <v>1</v>
      </c>
      <c r="G88" s="130">
        <f t="shared" si="2"/>
        <v>1.7094017094017096E-2</v>
      </c>
      <c r="H88" s="157"/>
    </row>
    <row r="89" spans="1:8" s="131" customFormat="1" ht="34.5" customHeight="1" x14ac:dyDescent="0.45">
      <c r="A89" s="126" t="s">
        <v>2398</v>
      </c>
      <c r="B89" s="147" t="s">
        <v>3627</v>
      </c>
      <c r="C89" s="127" t="s">
        <v>1595</v>
      </c>
      <c r="D89" s="128">
        <v>58.5</v>
      </c>
      <c r="E89" s="128">
        <v>68</v>
      </c>
      <c r="F89" s="129">
        <f t="shared" si="3"/>
        <v>9.5</v>
      </c>
      <c r="G89" s="130">
        <f t="shared" si="2"/>
        <v>0.1623931623931624</v>
      </c>
      <c r="H89" s="157"/>
    </row>
    <row r="90" spans="1:8" s="131" customFormat="1" ht="34.5" customHeight="1" x14ac:dyDescent="0.45">
      <c r="A90" s="126" t="s">
        <v>3402</v>
      </c>
      <c r="B90" s="147" t="s">
        <v>3626</v>
      </c>
      <c r="C90" s="127" t="s">
        <v>1595</v>
      </c>
      <c r="D90" s="128">
        <v>117.5</v>
      </c>
      <c r="E90" s="128">
        <v>119</v>
      </c>
      <c r="F90" s="129">
        <f t="shared" si="3"/>
        <v>1.5</v>
      </c>
      <c r="G90" s="130">
        <f t="shared" si="2"/>
        <v>1.276595744680851E-2</v>
      </c>
      <c r="H90" s="157"/>
    </row>
    <row r="91" spans="1:8" s="131" customFormat="1" ht="34.5" customHeight="1" x14ac:dyDescent="0.45">
      <c r="A91" s="126" t="s">
        <v>3402</v>
      </c>
      <c r="B91" s="147" t="s">
        <v>3627</v>
      </c>
      <c r="C91" s="127" t="s">
        <v>1595</v>
      </c>
      <c r="D91" s="128">
        <v>117.5</v>
      </c>
      <c r="E91" s="128">
        <v>136</v>
      </c>
      <c r="F91" s="129">
        <f t="shared" si="3"/>
        <v>18.5</v>
      </c>
      <c r="G91" s="130">
        <f t="shared" si="2"/>
        <v>0.1574468085106383</v>
      </c>
      <c r="H91" s="157"/>
    </row>
    <row r="92" spans="1:8" s="131" customFormat="1" ht="31.5" customHeight="1" x14ac:dyDescent="0.45">
      <c r="A92" s="126" t="s">
        <v>2399</v>
      </c>
      <c r="B92" s="147" t="s">
        <v>3418</v>
      </c>
      <c r="C92" s="127" t="s">
        <v>1595</v>
      </c>
      <c r="D92" s="128">
        <v>10</v>
      </c>
      <c r="E92" s="128">
        <v>10</v>
      </c>
      <c r="F92" s="129">
        <f t="shared" si="3"/>
        <v>0</v>
      </c>
      <c r="G92" s="130">
        <f t="shared" si="2"/>
        <v>0</v>
      </c>
      <c r="H92" s="157"/>
    </row>
    <row r="93" spans="1:8" s="131" customFormat="1" ht="31.5" customHeight="1" x14ac:dyDescent="0.45">
      <c r="A93" s="126" t="s">
        <v>3405</v>
      </c>
      <c r="B93" s="147" t="s">
        <v>3418</v>
      </c>
      <c r="C93" s="127" t="s">
        <v>1595</v>
      </c>
      <c r="D93" s="128">
        <v>11</v>
      </c>
      <c r="E93" s="128">
        <v>11</v>
      </c>
      <c r="F93" s="129">
        <f t="shared" si="3"/>
        <v>0</v>
      </c>
      <c r="G93" s="130">
        <f t="shared" si="2"/>
        <v>0</v>
      </c>
      <c r="H93" s="157"/>
    </row>
    <row r="94" spans="1:8" s="131" customFormat="1" ht="31.5" customHeight="1" x14ac:dyDescent="0.45">
      <c r="A94" s="126" t="s">
        <v>3406</v>
      </c>
      <c r="B94" s="147" t="s">
        <v>3418</v>
      </c>
      <c r="C94" s="127" t="s">
        <v>1595</v>
      </c>
      <c r="D94" s="128">
        <v>34</v>
      </c>
      <c r="E94" s="128">
        <v>34</v>
      </c>
      <c r="F94" s="129">
        <f t="shared" si="3"/>
        <v>0</v>
      </c>
      <c r="G94" s="130">
        <f t="shared" si="2"/>
        <v>0</v>
      </c>
      <c r="H94" s="157"/>
    </row>
    <row r="95" spans="1:8" s="131" customFormat="1" ht="31.5" customHeight="1" x14ac:dyDescent="0.45">
      <c r="A95" s="126" t="s">
        <v>3407</v>
      </c>
      <c r="B95" s="147" t="s">
        <v>3626</v>
      </c>
      <c r="C95" s="127" t="s">
        <v>1595</v>
      </c>
      <c r="D95" s="128">
        <v>121.4</v>
      </c>
      <c r="E95" s="128">
        <v>123.3</v>
      </c>
      <c r="F95" s="129">
        <f t="shared" si="3"/>
        <v>1.8999999999999915</v>
      </c>
      <c r="G95" s="130">
        <f t="shared" si="2"/>
        <v>1.5650741350906026E-2</v>
      </c>
      <c r="H95" s="157"/>
    </row>
    <row r="96" spans="1:8" s="131" customFormat="1" ht="37.5" customHeight="1" x14ac:dyDescent="0.45">
      <c r="A96" s="126" t="s">
        <v>3407</v>
      </c>
      <c r="B96" s="147" t="s">
        <v>3627</v>
      </c>
      <c r="C96" s="127" t="s">
        <v>1595</v>
      </c>
      <c r="D96" s="128">
        <v>121.4</v>
      </c>
      <c r="E96" s="128">
        <v>141.19999999999999</v>
      </c>
      <c r="F96" s="129">
        <f t="shared" si="3"/>
        <v>19.799999999999983</v>
      </c>
      <c r="G96" s="130">
        <f t="shared" si="2"/>
        <v>0.16309719934102127</v>
      </c>
      <c r="H96" s="157"/>
    </row>
    <row r="97" spans="1:8" s="131" customFormat="1" ht="33" customHeight="1" x14ac:dyDescent="0.45">
      <c r="A97" s="126" t="s">
        <v>3408</v>
      </c>
      <c r="B97" s="147" t="s">
        <v>3418</v>
      </c>
      <c r="C97" s="127" t="s">
        <v>1595</v>
      </c>
      <c r="D97" s="128">
        <v>24</v>
      </c>
      <c r="E97" s="128">
        <v>25</v>
      </c>
      <c r="F97" s="129">
        <f t="shared" si="3"/>
        <v>1</v>
      </c>
      <c r="G97" s="130">
        <f t="shared" si="2"/>
        <v>4.1666666666666664E-2</v>
      </c>
      <c r="H97" s="157"/>
    </row>
    <row r="98" spans="1:8" s="131" customFormat="1" ht="27" customHeight="1" x14ac:dyDescent="0.45">
      <c r="A98" s="126" t="s">
        <v>2400</v>
      </c>
      <c r="B98" s="147" t="s">
        <v>3626</v>
      </c>
      <c r="C98" s="127" t="s">
        <v>1595</v>
      </c>
      <c r="D98" s="128">
        <v>58.5</v>
      </c>
      <c r="E98" s="128">
        <v>59.5</v>
      </c>
      <c r="F98" s="129">
        <f t="shared" si="3"/>
        <v>1</v>
      </c>
      <c r="G98" s="130">
        <f t="shared" si="2"/>
        <v>1.7094017094017096E-2</v>
      </c>
      <c r="H98" s="157"/>
    </row>
    <row r="99" spans="1:8" s="131" customFormat="1" ht="29.25" customHeight="1" x14ac:dyDescent="0.45">
      <c r="A99" s="126" t="s">
        <v>2400</v>
      </c>
      <c r="B99" s="147" t="s">
        <v>3627</v>
      </c>
      <c r="C99" s="127" t="s">
        <v>1595</v>
      </c>
      <c r="D99" s="128">
        <v>58.5</v>
      </c>
      <c r="E99" s="128">
        <v>68</v>
      </c>
      <c r="F99" s="129">
        <f t="shared" si="3"/>
        <v>9.5</v>
      </c>
      <c r="G99" s="130">
        <f t="shared" si="2"/>
        <v>0.1623931623931624</v>
      </c>
      <c r="H99" s="157"/>
    </row>
    <row r="100" spans="1:8" s="131" customFormat="1" ht="28.5" customHeight="1" x14ac:dyDescent="0.45">
      <c r="A100" s="126" t="s">
        <v>2401</v>
      </c>
      <c r="B100" s="147" t="s">
        <v>3626</v>
      </c>
      <c r="C100" s="127" t="s">
        <v>1595</v>
      </c>
      <c r="D100" s="128">
        <v>88</v>
      </c>
      <c r="E100" s="128">
        <v>89.5</v>
      </c>
      <c r="F100" s="129">
        <f t="shared" si="3"/>
        <v>1.5</v>
      </c>
      <c r="G100" s="130">
        <f t="shared" si="2"/>
        <v>1.7045454545454544E-2</v>
      </c>
      <c r="H100" s="157"/>
    </row>
    <row r="101" spans="1:8" s="131" customFormat="1" ht="30.75" customHeight="1" x14ac:dyDescent="0.45">
      <c r="A101" s="126" t="s">
        <v>3409</v>
      </c>
      <c r="B101" s="147" t="s">
        <v>3627</v>
      </c>
      <c r="C101" s="127" t="s">
        <v>1595</v>
      </c>
      <c r="D101" s="128">
        <v>88</v>
      </c>
      <c r="E101" s="128">
        <v>102</v>
      </c>
      <c r="F101" s="129">
        <f t="shared" si="3"/>
        <v>14</v>
      </c>
      <c r="G101" s="130">
        <f t="shared" si="2"/>
        <v>0.15909090909090909</v>
      </c>
      <c r="H101" s="157"/>
    </row>
    <row r="102" spans="1:8" s="131" customFormat="1" ht="29.25" customHeight="1" x14ac:dyDescent="0.45">
      <c r="A102" s="126" t="s">
        <v>2402</v>
      </c>
      <c r="B102" s="147" t="s">
        <v>3626</v>
      </c>
      <c r="C102" s="127" t="s">
        <v>1595</v>
      </c>
      <c r="D102" s="128">
        <v>117.5</v>
      </c>
      <c r="E102" s="128">
        <v>119</v>
      </c>
      <c r="F102" s="129">
        <f t="shared" si="3"/>
        <v>1.5</v>
      </c>
      <c r="G102" s="130">
        <f t="shared" si="2"/>
        <v>1.276595744680851E-2</v>
      </c>
      <c r="H102" s="157"/>
    </row>
    <row r="103" spans="1:8" s="131" customFormat="1" ht="26.25" customHeight="1" x14ac:dyDescent="0.45">
      <c r="A103" s="126" t="s">
        <v>3410</v>
      </c>
      <c r="B103" s="147" t="s">
        <v>3627</v>
      </c>
      <c r="C103" s="127" t="s">
        <v>1595</v>
      </c>
      <c r="D103" s="128">
        <v>117.5</v>
      </c>
      <c r="E103" s="128">
        <v>136</v>
      </c>
      <c r="F103" s="129">
        <f t="shared" si="3"/>
        <v>18.5</v>
      </c>
      <c r="G103" s="130">
        <f t="shared" si="2"/>
        <v>0.1574468085106383</v>
      </c>
      <c r="H103" s="157"/>
    </row>
    <row r="104" spans="1:8" s="131" customFormat="1" ht="29.25" customHeight="1" x14ac:dyDescent="0.45">
      <c r="A104" s="126" t="s">
        <v>2403</v>
      </c>
      <c r="B104" s="147" t="s">
        <v>3626</v>
      </c>
      <c r="C104" s="127" t="s">
        <v>1595</v>
      </c>
      <c r="D104" s="128">
        <v>176</v>
      </c>
      <c r="E104" s="128">
        <v>178.5</v>
      </c>
      <c r="F104" s="129">
        <f t="shared" si="3"/>
        <v>2.5</v>
      </c>
      <c r="G104" s="130">
        <f t="shared" si="2"/>
        <v>1.4204545454545454E-2</v>
      </c>
      <c r="H104" s="157"/>
    </row>
    <row r="105" spans="1:8" s="131" customFormat="1" ht="28.5" customHeight="1" x14ac:dyDescent="0.45">
      <c r="A105" s="126" t="s">
        <v>3411</v>
      </c>
      <c r="B105" s="147" t="s">
        <v>3627</v>
      </c>
      <c r="C105" s="127" t="s">
        <v>1595</v>
      </c>
      <c r="D105" s="128">
        <v>176</v>
      </c>
      <c r="E105" s="128">
        <v>204</v>
      </c>
      <c r="F105" s="129">
        <f t="shared" si="3"/>
        <v>28</v>
      </c>
      <c r="G105" s="130">
        <f t="shared" si="2"/>
        <v>0.15909090909090909</v>
      </c>
      <c r="H105" s="157"/>
    </row>
    <row r="106" spans="1:8" s="131" customFormat="1" ht="29.25" customHeight="1" x14ac:dyDescent="0.45">
      <c r="A106" s="126" t="s">
        <v>2404</v>
      </c>
      <c r="B106" s="147" t="s">
        <v>3626</v>
      </c>
      <c r="C106" s="127" t="s">
        <v>1595</v>
      </c>
      <c r="D106" s="128">
        <v>235</v>
      </c>
      <c r="E106" s="128">
        <v>238</v>
      </c>
      <c r="F106" s="129">
        <f t="shared" si="3"/>
        <v>3</v>
      </c>
      <c r="G106" s="130">
        <f t="shared" si="2"/>
        <v>1.276595744680851E-2</v>
      </c>
      <c r="H106" s="157"/>
    </row>
    <row r="107" spans="1:8" s="131" customFormat="1" ht="24" customHeight="1" x14ac:dyDescent="0.45">
      <c r="A107" s="126" t="s">
        <v>3412</v>
      </c>
      <c r="B107" s="147" t="s">
        <v>3627</v>
      </c>
      <c r="C107" s="127" t="s">
        <v>1595</v>
      </c>
      <c r="D107" s="128">
        <v>235</v>
      </c>
      <c r="E107" s="128">
        <v>272</v>
      </c>
      <c r="F107" s="129">
        <f t="shared" si="3"/>
        <v>37</v>
      </c>
      <c r="G107" s="130">
        <f t="shared" si="2"/>
        <v>0.1574468085106383</v>
      </c>
      <c r="H107" s="157"/>
    </row>
    <row r="108" spans="1:8" s="131" customFormat="1" ht="29.25" customHeight="1" x14ac:dyDescent="0.45">
      <c r="A108" s="126" t="s">
        <v>2407</v>
      </c>
      <c r="B108" s="147" t="s">
        <v>3626</v>
      </c>
      <c r="C108" s="127" t="s">
        <v>1595</v>
      </c>
      <c r="D108" s="128">
        <v>50.5</v>
      </c>
      <c r="E108" s="128">
        <v>51.3</v>
      </c>
      <c r="F108" s="129">
        <f t="shared" si="3"/>
        <v>0.79999999999999716</v>
      </c>
      <c r="G108" s="130">
        <f t="shared" si="2"/>
        <v>1.5841584158415786E-2</v>
      </c>
      <c r="H108" s="157"/>
    </row>
    <row r="109" spans="1:8" s="131" customFormat="1" ht="35.25" customHeight="1" x14ac:dyDescent="0.45">
      <c r="A109" s="126" t="s">
        <v>3413</v>
      </c>
      <c r="B109" s="147" t="s">
        <v>3627</v>
      </c>
      <c r="C109" s="127" t="s">
        <v>1595</v>
      </c>
      <c r="D109" s="128">
        <v>50.5</v>
      </c>
      <c r="E109" s="128">
        <v>58.7</v>
      </c>
      <c r="F109" s="129">
        <f t="shared" si="3"/>
        <v>8.2000000000000028</v>
      </c>
      <c r="G109" s="130">
        <f t="shared" si="2"/>
        <v>0.16237623762376244</v>
      </c>
      <c r="H109" s="157"/>
    </row>
    <row r="110" spans="1:8" s="131" customFormat="1" ht="29.25" customHeight="1" x14ac:dyDescent="0.45">
      <c r="A110" s="126" t="s">
        <v>2408</v>
      </c>
      <c r="B110" s="147" t="s">
        <v>3626</v>
      </c>
      <c r="C110" s="127" t="s">
        <v>1595</v>
      </c>
      <c r="D110" s="128">
        <v>149</v>
      </c>
      <c r="E110" s="128">
        <v>151.30000000000001</v>
      </c>
      <c r="F110" s="129">
        <f t="shared" si="3"/>
        <v>2.3000000000000114</v>
      </c>
      <c r="G110" s="130">
        <f t="shared" si="2"/>
        <v>1.5436241610738331E-2</v>
      </c>
      <c r="H110" s="157"/>
    </row>
    <row r="111" spans="1:8" s="131" customFormat="1" ht="26.25" customHeight="1" x14ac:dyDescent="0.45">
      <c r="A111" s="126" t="s">
        <v>3414</v>
      </c>
      <c r="B111" s="147" t="s">
        <v>3627</v>
      </c>
      <c r="C111" s="127" t="s">
        <v>1595</v>
      </c>
      <c r="D111" s="128">
        <v>149</v>
      </c>
      <c r="E111" s="128">
        <v>173.3</v>
      </c>
      <c r="F111" s="129">
        <f t="shared" si="3"/>
        <v>24.300000000000011</v>
      </c>
      <c r="G111" s="130">
        <f t="shared" si="2"/>
        <v>0.16308724832214772</v>
      </c>
      <c r="H111" s="157"/>
    </row>
    <row r="112" spans="1:8" s="131" customFormat="1" ht="29.25" customHeight="1" x14ac:dyDescent="0.45">
      <c r="A112" s="126" t="s">
        <v>3400</v>
      </c>
      <c r="B112" s="147" t="s">
        <v>3626</v>
      </c>
      <c r="C112" s="127" t="s">
        <v>1595</v>
      </c>
      <c r="D112" s="128">
        <v>198.4</v>
      </c>
      <c r="E112" s="128">
        <v>201.5</v>
      </c>
      <c r="F112" s="129">
        <f t="shared" si="3"/>
        <v>3.0999999999999943</v>
      </c>
      <c r="G112" s="130">
        <f t="shared" si="2"/>
        <v>1.5624999999999971E-2</v>
      </c>
      <c r="H112" s="157"/>
    </row>
    <row r="113" spans="1:8" s="131" customFormat="1" ht="35.25" customHeight="1" x14ac:dyDescent="0.45">
      <c r="A113" s="126" t="s">
        <v>3400</v>
      </c>
      <c r="B113" s="147" t="s">
        <v>3627</v>
      </c>
      <c r="C113" s="127" t="s">
        <v>1595</v>
      </c>
      <c r="D113" s="128">
        <v>198.4</v>
      </c>
      <c r="E113" s="128">
        <v>226.2</v>
      </c>
      <c r="F113" s="129">
        <f t="shared" si="3"/>
        <v>27.799999999999983</v>
      </c>
      <c r="G113" s="130">
        <f t="shared" si="2"/>
        <v>0.14012096774193539</v>
      </c>
      <c r="H113" s="157"/>
    </row>
    <row r="114" spans="1:8" s="131" customFormat="1" ht="29.25" customHeight="1" x14ac:dyDescent="0.45">
      <c r="A114" s="126" t="s">
        <v>2409</v>
      </c>
      <c r="B114" s="147" t="s">
        <v>3626</v>
      </c>
      <c r="C114" s="127" t="s">
        <v>1595</v>
      </c>
      <c r="D114" s="128">
        <v>149</v>
      </c>
      <c r="E114" s="128">
        <v>151.30000000000001</v>
      </c>
      <c r="F114" s="129">
        <f t="shared" si="3"/>
        <v>2.3000000000000114</v>
      </c>
      <c r="G114" s="130">
        <f t="shared" si="2"/>
        <v>1.5436241610738331E-2</v>
      </c>
      <c r="H114" s="157"/>
    </row>
    <row r="115" spans="1:8" s="131" customFormat="1" ht="35.25" customHeight="1" x14ac:dyDescent="0.45">
      <c r="A115" s="126" t="s">
        <v>3415</v>
      </c>
      <c r="B115" s="147" t="s">
        <v>3627</v>
      </c>
      <c r="C115" s="127" t="s">
        <v>1595</v>
      </c>
      <c r="D115" s="128">
        <v>149</v>
      </c>
      <c r="E115" s="128">
        <v>173.3</v>
      </c>
      <c r="F115" s="129">
        <f t="shared" si="3"/>
        <v>24.300000000000011</v>
      </c>
      <c r="G115" s="130">
        <f t="shared" si="2"/>
        <v>0.16308724832214772</v>
      </c>
      <c r="H115" s="157"/>
    </row>
    <row r="116" spans="1:8" s="131" customFormat="1" ht="29.25" customHeight="1" x14ac:dyDescent="0.45">
      <c r="A116" s="126" t="s">
        <v>2410</v>
      </c>
      <c r="B116" s="147" t="s">
        <v>3626</v>
      </c>
      <c r="C116" s="127" t="s">
        <v>1595</v>
      </c>
      <c r="D116" s="128">
        <v>73.5</v>
      </c>
      <c r="E116" s="128">
        <v>74.5</v>
      </c>
      <c r="F116" s="129">
        <f t="shared" si="3"/>
        <v>1</v>
      </c>
      <c r="G116" s="130">
        <f t="shared" si="2"/>
        <v>1.3605442176870748E-2</v>
      </c>
      <c r="H116" s="157"/>
    </row>
    <row r="117" spans="1:8" s="131" customFormat="1" ht="26.25" customHeight="1" x14ac:dyDescent="0.45">
      <c r="A117" s="126" t="s">
        <v>3416</v>
      </c>
      <c r="B117" s="147" t="s">
        <v>3627</v>
      </c>
      <c r="C117" s="127" t="s">
        <v>1595</v>
      </c>
      <c r="D117" s="128">
        <v>73.5</v>
      </c>
      <c r="E117" s="128">
        <v>94.5</v>
      </c>
      <c r="F117" s="129">
        <f t="shared" si="3"/>
        <v>21</v>
      </c>
      <c r="G117" s="130">
        <f t="shared" si="2"/>
        <v>0.2857142857142857</v>
      </c>
      <c r="H117" s="157"/>
    </row>
    <row r="118" spans="1:8" s="131" customFormat="1" ht="29.25" customHeight="1" x14ac:dyDescent="0.45">
      <c r="A118" s="126" t="s">
        <v>2411</v>
      </c>
      <c r="B118" s="147" t="s">
        <v>3626</v>
      </c>
      <c r="C118" s="127" t="s">
        <v>1595</v>
      </c>
      <c r="D118" s="128">
        <v>135.19999999999999</v>
      </c>
      <c r="E118" s="128">
        <v>137.30000000000001</v>
      </c>
      <c r="F118" s="129">
        <f t="shared" si="3"/>
        <v>2.1000000000000227</v>
      </c>
      <c r="G118" s="130">
        <f t="shared" si="2"/>
        <v>1.5532544378698394E-2</v>
      </c>
      <c r="H118" s="157"/>
    </row>
    <row r="119" spans="1:8" s="131" customFormat="1" ht="28.5" customHeight="1" x14ac:dyDescent="0.45">
      <c r="A119" s="126" t="s">
        <v>2411</v>
      </c>
      <c r="B119" s="147" t="s">
        <v>3627</v>
      </c>
      <c r="C119" s="127" t="s">
        <v>1595</v>
      </c>
      <c r="D119" s="128">
        <v>135.19999999999999</v>
      </c>
      <c r="E119" s="128">
        <v>157.19999999999999</v>
      </c>
      <c r="F119" s="129">
        <f t="shared" si="3"/>
        <v>22</v>
      </c>
      <c r="G119" s="130">
        <f t="shared" si="2"/>
        <v>0.16272189349112429</v>
      </c>
      <c r="H119" s="157"/>
    </row>
    <row r="120" spans="1:8" s="131" customFormat="1" ht="29.25" customHeight="1" x14ac:dyDescent="0.45">
      <c r="A120" s="126" t="s">
        <v>2412</v>
      </c>
      <c r="B120" s="147" t="s">
        <v>3626</v>
      </c>
      <c r="C120" s="127" t="s">
        <v>1595</v>
      </c>
      <c r="D120" s="128">
        <v>126.3</v>
      </c>
      <c r="E120" s="128">
        <v>128.25</v>
      </c>
      <c r="F120" s="129">
        <f t="shared" si="3"/>
        <v>1.9500000000000028</v>
      </c>
      <c r="G120" s="130">
        <f t="shared" si="2"/>
        <v>1.5439429928741116E-2</v>
      </c>
      <c r="H120" s="157"/>
    </row>
    <row r="121" spans="1:8" s="131" customFormat="1" ht="35.25" customHeight="1" x14ac:dyDescent="0.45">
      <c r="A121" s="126" t="s">
        <v>3417</v>
      </c>
      <c r="B121" s="147" t="s">
        <v>3627</v>
      </c>
      <c r="C121" s="127" t="s">
        <v>1595</v>
      </c>
      <c r="D121" s="128">
        <v>126.3</v>
      </c>
      <c r="E121" s="128">
        <v>146.9</v>
      </c>
      <c r="F121" s="129">
        <f t="shared" si="3"/>
        <v>20.600000000000009</v>
      </c>
      <c r="G121" s="130">
        <f t="shared" si="2"/>
        <v>0.16310372129849571</v>
      </c>
      <c r="H121" s="157"/>
    </row>
    <row r="122" spans="1:8" s="131" customFormat="1" ht="22.5" customHeight="1" x14ac:dyDescent="0.45">
      <c r="A122" s="121" t="s">
        <v>2406</v>
      </c>
      <c r="B122" s="121"/>
      <c r="C122" s="142"/>
      <c r="D122" s="143"/>
      <c r="E122" s="143"/>
      <c r="F122" s="144"/>
      <c r="G122" s="145"/>
      <c r="H122" s="157"/>
    </row>
    <row r="123" spans="1:8" s="131" customFormat="1" ht="22.5" customHeight="1" x14ac:dyDescent="0.45">
      <c r="A123" s="126" t="s">
        <v>2413</v>
      </c>
      <c r="B123" s="126"/>
      <c r="C123" s="127" t="s">
        <v>1595</v>
      </c>
      <c r="D123" s="128">
        <v>64</v>
      </c>
      <c r="E123" s="128">
        <v>64</v>
      </c>
      <c r="F123" s="129">
        <f t="shared" ref="F123:F154" si="4">E123-D123</f>
        <v>0</v>
      </c>
      <c r="G123" s="130">
        <f t="shared" ref="G123:G154" si="5">IFERROR(F123/D123,"na")</f>
        <v>0</v>
      </c>
      <c r="H123" s="157"/>
    </row>
    <row r="124" spans="1:8" s="131" customFormat="1" ht="22.5" customHeight="1" x14ac:dyDescent="0.45">
      <c r="A124" s="126" t="s">
        <v>2414</v>
      </c>
      <c r="B124" s="126"/>
      <c r="C124" s="127" t="s">
        <v>1595</v>
      </c>
      <c r="D124" s="128">
        <v>384</v>
      </c>
      <c r="E124" s="128">
        <v>384</v>
      </c>
      <c r="F124" s="129">
        <f t="shared" si="4"/>
        <v>0</v>
      </c>
      <c r="G124" s="130">
        <f t="shared" si="5"/>
        <v>0</v>
      </c>
      <c r="H124" s="157"/>
    </row>
    <row r="125" spans="1:8" s="131" customFormat="1" ht="27.85" customHeight="1" x14ac:dyDescent="0.45">
      <c r="A125" s="126" t="s">
        <v>2415</v>
      </c>
      <c r="B125" s="126"/>
      <c r="C125" s="127" t="s">
        <v>1595</v>
      </c>
      <c r="D125" s="128">
        <v>95</v>
      </c>
      <c r="E125" s="128">
        <v>95</v>
      </c>
      <c r="F125" s="129">
        <f t="shared" si="4"/>
        <v>0</v>
      </c>
      <c r="G125" s="130">
        <f t="shared" si="5"/>
        <v>0</v>
      </c>
      <c r="H125" s="157"/>
    </row>
    <row r="126" spans="1:8" s="131" customFormat="1" ht="27.85" customHeight="1" x14ac:dyDescent="0.45">
      <c r="A126" s="126" t="s">
        <v>2416</v>
      </c>
      <c r="B126" s="126"/>
      <c r="C126" s="127" t="s">
        <v>1595</v>
      </c>
      <c r="D126" s="128">
        <v>570</v>
      </c>
      <c r="E126" s="128">
        <v>570</v>
      </c>
      <c r="F126" s="129">
        <f t="shared" si="4"/>
        <v>0</v>
      </c>
      <c r="G126" s="130">
        <f t="shared" si="5"/>
        <v>0</v>
      </c>
      <c r="H126" s="157"/>
    </row>
    <row r="127" spans="1:8" s="131" customFormat="1" ht="27.85" customHeight="1" x14ac:dyDescent="0.45">
      <c r="A127" s="126" t="s">
        <v>2417</v>
      </c>
      <c r="B127" s="126"/>
      <c r="C127" s="127" t="s">
        <v>1595</v>
      </c>
      <c r="D127" s="128">
        <v>44</v>
      </c>
      <c r="E127" s="128">
        <v>44</v>
      </c>
      <c r="F127" s="129">
        <f t="shared" si="4"/>
        <v>0</v>
      </c>
      <c r="G127" s="130">
        <f t="shared" si="5"/>
        <v>0</v>
      </c>
      <c r="H127" s="157"/>
    </row>
    <row r="128" spans="1:8" s="131" customFormat="1" ht="27.85" customHeight="1" x14ac:dyDescent="0.45">
      <c r="A128" s="126" t="s">
        <v>2418</v>
      </c>
      <c r="B128" s="126"/>
      <c r="C128" s="127" t="s">
        <v>1595</v>
      </c>
      <c r="D128" s="128">
        <v>264</v>
      </c>
      <c r="E128" s="128">
        <v>264</v>
      </c>
      <c r="F128" s="129">
        <f t="shared" si="4"/>
        <v>0</v>
      </c>
      <c r="G128" s="130">
        <f t="shared" si="5"/>
        <v>0</v>
      </c>
      <c r="H128" s="157"/>
    </row>
    <row r="129" spans="1:8" s="131" customFormat="1" ht="27.85" customHeight="1" x14ac:dyDescent="0.45">
      <c r="A129" s="126" t="s">
        <v>3273</v>
      </c>
      <c r="B129" s="126"/>
      <c r="C129" s="127" t="s">
        <v>1595</v>
      </c>
      <c r="D129" s="128">
        <v>61</v>
      </c>
      <c r="E129" s="128">
        <v>61</v>
      </c>
      <c r="F129" s="129">
        <f t="shared" si="4"/>
        <v>0</v>
      </c>
      <c r="G129" s="130">
        <f t="shared" si="5"/>
        <v>0</v>
      </c>
      <c r="H129" s="157"/>
    </row>
    <row r="130" spans="1:8" s="131" customFormat="1" ht="27.85" customHeight="1" x14ac:dyDescent="0.45">
      <c r="A130" s="126" t="s">
        <v>2419</v>
      </c>
      <c r="B130" s="126"/>
      <c r="C130" s="127" t="s">
        <v>1595</v>
      </c>
      <c r="D130" s="128">
        <v>366</v>
      </c>
      <c r="E130" s="128">
        <v>366</v>
      </c>
      <c r="F130" s="129">
        <f t="shared" si="4"/>
        <v>0</v>
      </c>
      <c r="G130" s="130">
        <f t="shared" si="5"/>
        <v>0</v>
      </c>
      <c r="H130" s="157"/>
    </row>
    <row r="131" spans="1:8" s="131" customFormat="1" ht="27.85" customHeight="1" x14ac:dyDescent="0.45">
      <c r="A131" s="126" t="s">
        <v>2420</v>
      </c>
      <c r="B131" s="126"/>
      <c r="C131" s="127" t="s">
        <v>1595</v>
      </c>
      <c r="D131" s="128">
        <v>45</v>
      </c>
      <c r="E131" s="128">
        <v>45</v>
      </c>
      <c r="F131" s="129">
        <f t="shared" si="4"/>
        <v>0</v>
      </c>
      <c r="G131" s="130">
        <f t="shared" si="5"/>
        <v>0</v>
      </c>
      <c r="H131" s="157"/>
    </row>
    <row r="132" spans="1:8" s="131" customFormat="1" ht="27.85" customHeight="1" x14ac:dyDescent="0.45">
      <c r="A132" s="126" t="s">
        <v>3274</v>
      </c>
      <c r="B132" s="126"/>
      <c r="C132" s="127" t="s">
        <v>1595</v>
      </c>
      <c r="D132" s="128">
        <v>270</v>
      </c>
      <c r="E132" s="128">
        <v>270</v>
      </c>
      <c r="F132" s="129">
        <f t="shared" si="4"/>
        <v>0</v>
      </c>
      <c r="G132" s="130">
        <f t="shared" si="5"/>
        <v>0</v>
      </c>
      <c r="H132" s="157"/>
    </row>
    <row r="133" spans="1:8" s="131" customFormat="1" ht="27.85" customHeight="1" x14ac:dyDescent="0.45">
      <c r="A133" s="126" t="s">
        <v>2421</v>
      </c>
      <c r="B133" s="126"/>
      <c r="C133" s="127" t="s">
        <v>1595</v>
      </c>
      <c r="D133" s="128">
        <v>64</v>
      </c>
      <c r="E133" s="128">
        <v>64</v>
      </c>
      <c r="F133" s="129">
        <f t="shared" si="4"/>
        <v>0</v>
      </c>
      <c r="G133" s="130">
        <f t="shared" si="5"/>
        <v>0</v>
      </c>
      <c r="H133" s="157"/>
    </row>
    <row r="134" spans="1:8" s="131" customFormat="1" ht="27.85" customHeight="1" x14ac:dyDescent="0.45">
      <c r="A134" s="126" t="s">
        <v>2422</v>
      </c>
      <c r="B134" s="126"/>
      <c r="C134" s="127" t="s">
        <v>1595</v>
      </c>
      <c r="D134" s="128">
        <v>384</v>
      </c>
      <c r="E134" s="128">
        <v>384</v>
      </c>
      <c r="F134" s="129">
        <f t="shared" si="4"/>
        <v>0</v>
      </c>
      <c r="G134" s="130">
        <f t="shared" si="5"/>
        <v>0</v>
      </c>
      <c r="H134" s="157"/>
    </row>
    <row r="135" spans="1:8" s="131" customFormat="1" ht="27.85" customHeight="1" x14ac:dyDescent="0.45">
      <c r="A135" s="126" t="s">
        <v>2423</v>
      </c>
      <c r="B135" s="126"/>
      <c r="C135" s="127" t="s">
        <v>1595</v>
      </c>
      <c r="D135" s="128">
        <v>37</v>
      </c>
      <c r="E135" s="128">
        <v>37</v>
      </c>
      <c r="F135" s="129">
        <f t="shared" si="4"/>
        <v>0</v>
      </c>
      <c r="G135" s="130">
        <f t="shared" si="5"/>
        <v>0</v>
      </c>
      <c r="H135" s="157"/>
    </row>
    <row r="136" spans="1:8" s="131" customFormat="1" ht="27.85" customHeight="1" x14ac:dyDescent="0.45">
      <c r="A136" s="126" t="s">
        <v>2424</v>
      </c>
      <c r="B136" s="126"/>
      <c r="C136" s="127" t="s">
        <v>1595</v>
      </c>
      <c r="D136" s="128">
        <v>222</v>
      </c>
      <c r="E136" s="128">
        <v>222</v>
      </c>
      <c r="F136" s="129">
        <f t="shared" si="4"/>
        <v>0</v>
      </c>
      <c r="G136" s="130">
        <f t="shared" si="5"/>
        <v>0</v>
      </c>
      <c r="H136" s="157"/>
    </row>
    <row r="137" spans="1:8" s="131" customFormat="1" ht="27.85" customHeight="1" x14ac:dyDescent="0.45">
      <c r="A137" s="126" t="s">
        <v>2425</v>
      </c>
      <c r="B137" s="126"/>
      <c r="C137" s="127" t="s">
        <v>1595</v>
      </c>
      <c r="D137" s="128">
        <v>54</v>
      </c>
      <c r="E137" s="128">
        <v>54</v>
      </c>
      <c r="F137" s="129">
        <f t="shared" si="4"/>
        <v>0</v>
      </c>
      <c r="G137" s="130">
        <f t="shared" si="5"/>
        <v>0</v>
      </c>
      <c r="H137" s="157"/>
    </row>
    <row r="138" spans="1:8" s="131" customFormat="1" ht="27.85" customHeight="1" x14ac:dyDescent="0.45">
      <c r="A138" s="126" t="s">
        <v>2426</v>
      </c>
      <c r="B138" s="126"/>
      <c r="C138" s="127" t="s">
        <v>1595</v>
      </c>
      <c r="D138" s="128">
        <v>324</v>
      </c>
      <c r="E138" s="128">
        <v>324</v>
      </c>
      <c r="F138" s="129">
        <f t="shared" si="4"/>
        <v>0</v>
      </c>
      <c r="G138" s="130">
        <f t="shared" si="5"/>
        <v>0</v>
      </c>
      <c r="H138" s="157"/>
    </row>
    <row r="139" spans="1:8" s="131" customFormat="1" ht="27.85" customHeight="1" x14ac:dyDescent="0.45">
      <c r="A139" s="126" t="s">
        <v>2427</v>
      </c>
      <c r="B139" s="126"/>
      <c r="C139" s="127" t="s">
        <v>1595</v>
      </c>
      <c r="D139" s="128">
        <v>2932</v>
      </c>
      <c r="E139" s="128">
        <v>3020</v>
      </c>
      <c r="F139" s="129">
        <f t="shared" si="4"/>
        <v>88</v>
      </c>
      <c r="G139" s="130">
        <f t="shared" si="5"/>
        <v>3.0013642564802184E-2</v>
      </c>
      <c r="H139" s="157"/>
    </row>
    <row r="140" spans="1:8" s="131" customFormat="1" ht="27.85" customHeight="1" x14ac:dyDescent="0.45">
      <c r="A140" s="126" t="s">
        <v>2428</v>
      </c>
      <c r="B140" s="126"/>
      <c r="C140" s="127" t="s">
        <v>1595</v>
      </c>
      <c r="D140" s="128">
        <v>3393</v>
      </c>
      <c r="E140" s="128">
        <v>3495</v>
      </c>
      <c r="F140" s="129">
        <f t="shared" si="4"/>
        <v>102</v>
      </c>
      <c r="G140" s="130">
        <f t="shared" si="5"/>
        <v>3.0061892130857647E-2</v>
      </c>
      <c r="H140" s="157"/>
    </row>
    <row r="141" spans="1:8" s="131" customFormat="1" ht="27.85" customHeight="1" x14ac:dyDescent="0.45">
      <c r="A141" s="126" t="s">
        <v>2429</v>
      </c>
      <c r="B141" s="126"/>
      <c r="C141" s="127" t="s">
        <v>1595</v>
      </c>
      <c r="D141" s="128">
        <v>2190</v>
      </c>
      <c r="E141" s="128">
        <v>2256</v>
      </c>
      <c r="F141" s="129">
        <f t="shared" si="4"/>
        <v>66</v>
      </c>
      <c r="G141" s="130">
        <f t="shared" si="5"/>
        <v>3.0136986301369864E-2</v>
      </c>
      <c r="H141" s="157"/>
    </row>
    <row r="142" spans="1:8" s="131" customFormat="1" ht="27.85" customHeight="1" x14ac:dyDescent="0.45">
      <c r="A142" s="126" t="s">
        <v>2430</v>
      </c>
      <c r="B142" s="126"/>
      <c r="C142" s="127" t="s">
        <v>1595</v>
      </c>
      <c r="D142" s="128">
        <v>22</v>
      </c>
      <c r="E142" s="128">
        <v>22</v>
      </c>
      <c r="F142" s="129">
        <f t="shared" si="4"/>
        <v>0</v>
      </c>
      <c r="G142" s="130">
        <f t="shared" si="5"/>
        <v>0</v>
      </c>
      <c r="H142" s="157"/>
    </row>
    <row r="143" spans="1:8" s="131" customFormat="1" ht="27.85" customHeight="1" x14ac:dyDescent="0.45">
      <c r="A143" s="126" t="s">
        <v>2431</v>
      </c>
      <c r="B143" s="126"/>
      <c r="C143" s="127" t="s">
        <v>1595</v>
      </c>
      <c r="D143" s="128">
        <v>15</v>
      </c>
      <c r="E143" s="128">
        <v>15</v>
      </c>
      <c r="F143" s="129">
        <f t="shared" si="4"/>
        <v>0</v>
      </c>
      <c r="G143" s="130">
        <f t="shared" si="5"/>
        <v>0</v>
      </c>
      <c r="H143" s="157"/>
    </row>
    <row r="144" spans="1:8" s="131" customFormat="1" ht="27.85" customHeight="1" x14ac:dyDescent="0.45">
      <c r="A144" s="167" t="s">
        <v>2432</v>
      </c>
      <c r="B144" s="159"/>
      <c r="C144" s="127" t="s">
        <v>1595</v>
      </c>
      <c r="D144" s="128">
        <v>110</v>
      </c>
      <c r="E144" s="128">
        <v>110</v>
      </c>
      <c r="F144" s="129">
        <f t="shared" si="4"/>
        <v>0</v>
      </c>
      <c r="G144" s="130">
        <f t="shared" si="5"/>
        <v>0</v>
      </c>
      <c r="H144" s="157"/>
    </row>
    <row r="145" spans="1:8" s="131" customFormat="1" ht="27.85" customHeight="1" x14ac:dyDescent="0.45">
      <c r="A145" s="167" t="s">
        <v>2433</v>
      </c>
      <c r="B145" s="159"/>
      <c r="C145" s="127" t="s">
        <v>1595</v>
      </c>
      <c r="D145" s="128">
        <v>660</v>
      </c>
      <c r="E145" s="128">
        <v>660</v>
      </c>
      <c r="F145" s="129">
        <f t="shared" si="4"/>
        <v>0</v>
      </c>
      <c r="G145" s="130">
        <f t="shared" si="5"/>
        <v>0</v>
      </c>
      <c r="H145" s="157"/>
    </row>
    <row r="146" spans="1:8" s="131" customFormat="1" ht="27.85" customHeight="1" x14ac:dyDescent="0.45">
      <c r="A146" s="167" t="s">
        <v>2434</v>
      </c>
      <c r="B146" s="159"/>
      <c r="C146" s="127" t="s">
        <v>1595</v>
      </c>
      <c r="D146" s="128">
        <v>138</v>
      </c>
      <c r="E146" s="128">
        <v>138</v>
      </c>
      <c r="F146" s="129">
        <f t="shared" si="4"/>
        <v>0</v>
      </c>
      <c r="G146" s="130">
        <f t="shared" si="5"/>
        <v>0</v>
      </c>
      <c r="H146" s="157"/>
    </row>
    <row r="147" spans="1:8" s="131" customFormat="1" ht="27.75" customHeight="1" x14ac:dyDescent="0.45">
      <c r="A147" s="167" t="s">
        <v>2435</v>
      </c>
      <c r="B147" s="159"/>
      <c r="C147" s="127" t="s">
        <v>1595</v>
      </c>
      <c r="D147" s="128">
        <v>828</v>
      </c>
      <c r="E147" s="128">
        <v>828</v>
      </c>
      <c r="F147" s="129">
        <f t="shared" si="4"/>
        <v>0</v>
      </c>
      <c r="G147" s="130">
        <f t="shared" si="5"/>
        <v>0</v>
      </c>
      <c r="H147" s="157"/>
    </row>
    <row r="148" spans="1:8" s="131" customFormat="1" ht="27" customHeight="1" x14ac:dyDescent="0.45">
      <c r="A148" s="167" t="s">
        <v>2436</v>
      </c>
      <c r="B148" s="159"/>
      <c r="C148" s="127" t="s">
        <v>1595</v>
      </c>
      <c r="D148" s="128">
        <v>83</v>
      </c>
      <c r="E148" s="128">
        <v>83</v>
      </c>
      <c r="F148" s="129">
        <f t="shared" si="4"/>
        <v>0</v>
      </c>
      <c r="G148" s="130">
        <f t="shared" si="5"/>
        <v>0</v>
      </c>
      <c r="H148" s="157"/>
    </row>
    <row r="149" spans="1:8" s="131" customFormat="1" ht="27" customHeight="1" x14ac:dyDescent="0.45">
      <c r="A149" s="167" t="s">
        <v>2437</v>
      </c>
      <c r="B149" s="159"/>
      <c r="C149" s="127" t="s">
        <v>1595</v>
      </c>
      <c r="D149" s="128">
        <v>498</v>
      </c>
      <c r="E149" s="128">
        <v>498</v>
      </c>
      <c r="F149" s="129">
        <f t="shared" si="4"/>
        <v>0</v>
      </c>
      <c r="G149" s="130">
        <f t="shared" si="5"/>
        <v>0</v>
      </c>
      <c r="H149" s="157"/>
    </row>
    <row r="150" spans="1:8" s="131" customFormat="1" ht="27" customHeight="1" x14ac:dyDescent="0.45">
      <c r="A150" s="167" t="s">
        <v>2438</v>
      </c>
      <c r="B150" s="159"/>
      <c r="C150" s="127" t="s">
        <v>1595</v>
      </c>
      <c r="D150" s="128">
        <v>110</v>
      </c>
      <c r="E150" s="128">
        <v>110</v>
      </c>
      <c r="F150" s="129">
        <f t="shared" si="4"/>
        <v>0</v>
      </c>
      <c r="G150" s="130">
        <f t="shared" si="5"/>
        <v>0</v>
      </c>
      <c r="H150" s="157"/>
    </row>
    <row r="151" spans="1:8" s="131" customFormat="1" ht="27" customHeight="1" x14ac:dyDescent="0.45">
      <c r="A151" s="167" t="s">
        <v>2439</v>
      </c>
      <c r="B151" s="159"/>
      <c r="C151" s="127" t="s">
        <v>1595</v>
      </c>
      <c r="D151" s="128">
        <v>660</v>
      </c>
      <c r="E151" s="128">
        <v>660</v>
      </c>
      <c r="F151" s="129">
        <f t="shared" si="4"/>
        <v>0</v>
      </c>
      <c r="G151" s="130">
        <f t="shared" si="5"/>
        <v>0</v>
      </c>
      <c r="H151" s="157"/>
    </row>
    <row r="152" spans="1:8" s="131" customFormat="1" ht="27" customHeight="1" x14ac:dyDescent="0.45">
      <c r="A152" s="167" t="s">
        <v>2440</v>
      </c>
      <c r="B152" s="159"/>
      <c r="C152" s="127" t="s">
        <v>1595</v>
      </c>
      <c r="D152" s="128">
        <v>88</v>
      </c>
      <c r="E152" s="128">
        <v>88</v>
      </c>
      <c r="F152" s="129">
        <f t="shared" si="4"/>
        <v>0</v>
      </c>
      <c r="G152" s="130">
        <f t="shared" si="5"/>
        <v>0</v>
      </c>
      <c r="H152" s="157"/>
    </row>
    <row r="153" spans="1:8" s="131" customFormat="1" ht="27" customHeight="1" x14ac:dyDescent="0.45">
      <c r="A153" s="167" t="s">
        <v>2441</v>
      </c>
      <c r="B153" s="159"/>
      <c r="C153" s="127" t="s">
        <v>1595</v>
      </c>
      <c r="D153" s="128">
        <v>528</v>
      </c>
      <c r="E153" s="128">
        <v>528</v>
      </c>
      <c r="F153" s="129">
        <f t="shared" si="4"/>
        <v>0</v>
      </c>
      <c r="G153" s="130">
        <f t="shared" si="5"/>
        <v>0</v>
      </c>
      <c r="H153" s="157"/>
    </row>
    <row r="154" spans="1:8" s="131" customFormat="1" ht="27" customHeight="1" x14ac:dyDescent="0.45">
      <c r="A154" s="167" t="s">
        <v>2442</v>
      </c>
      <c r="B154" s="159"/>
      <c r="C154" s="127" t="s">
        <v>1595</v>
      </c>
      <c r="D154" s="128">
        <v>116</v>
      </c>
      <c r="E154" s="128">
        <v>116</v>
      </c>
      <c r="F154" s="129">
        <f t="shared" si="4"/>
        <v>0</v>
      </c>
      <c r="G154" s="130">
        <f t="shared" si="5"/>
        <v>0</v>
      </c>
      <c r="H154" s="157"/>
    </row>
    <row r="155" spans="1:8" s="131" customFormat="1" ht="27.85" customHeight="1" x14ac:dyDescent="0.45">
      <c r="A155" s="167" t="s">
        <v>2443</v>
      </c>
      <c r="B155" s="159"/>
      <c r="C155" s="127" t="s">
        <v>1595</v>
      </c>
      <c r="D155" s="128">
        <v>696</v>
      </c>
      <c r="E155" s="128">
        <v>696</v>
      </c>
      <c r="F155" s="129">
        <f t="shared" ref="F155:F184" si="6">E155-D155</f>
        <v>0</v>
      </c>
      <c r="G155" s="130">
        <f t="shared" ref="G155:G184" si="7">IFERROR(F155/D155,"na")</f>
        <v>0</v>
      </c>
      <c r="H155" s="157"/>
    </row>
    <row r="156" spans="1:8" s="131" customFormat="1" ht="27.85" customHeight="1" x14ac:dyDescent="0.45">
      <c r="A156" s="159" t="s">
        <v>2444</v>
      </c>
      <c r="B156" s="159"/>
      <c r="C156" s="127" t="s">
        <v>1595</v>
      </c>
      <c r="D156" s="128">
        <v>66</v>
      </c>
      <c r="E156" s="128">
        <v>66</v>
      </c>
      <c r="F156" s="129">
        <f t="shared" si="6"/>
        <v>0</v>
      </c>
      <c r="G156" s="130">
        <f t="shared" si="7"/>
        <v>0</v>
      </c>
      <c r="H156" s="157"/>
    </row>
    <row r="157" spans="1:8" s="131" customFormat="1" ht="27.85" customHeight="1" x14ac:dyDescent="0.45">
      <c r="A157" s="159" t="s">
        <v>2445</v>
      </c>
      <c r="B157" s="159"/>
      <c r="C157" s="127" t="s">
        <v>1595</v>
      </c>
      <c r="D157" s="128">
        <v>396</v>
      </c>
      <c r="E157" s="128">
        <v>396</v>
      </c>
      <c r="F157" s="129">
        <f t="shared" si="6"/>
        <v>0</v>
      </c>
      <c r="G157" s="130">
        <f t="shared" si="7"/>
        <v>0</v>
      </c>
      <c r="H157" s="157"/>
    </row>
    <row r="158" spans="1:8" s="131" customFormat="1" ht="27.85" customHeight="1" x14ac:dyDescent="0.45">
      <c r="A158" s="159" t="s">
        <v>2446</v>
      </c>
      <c r="B158" s="159"/>
      <c r="C158" s="127" t="s">
        <v>1595</v>
      </c>
      <c r="D158" s="128">
        <v>88</v>
      </c>
      <c r="E158" s="128">
        <v>88</v>
      </c>
      <c r="F158" s="129">
        <f t="shared" si="6"/>
        <v>0</v>
      </c>
      <c r="G158" s="130">
        <f t="shared" si="7"/>
        <v>0</v>
      </c>
      <c r="H158" s="157"/>
    </row>
    <row r="159" spans="1:8" s="131" customFormat="1" ht="27.85" customHeight="1" x14ac:dyDescent="0.45">
      <c r="A159" s="159" t="s">
        <v>2447</v>
      </c>
      <c r="B159" s="159"/>
      <c r="C159" s="127" t="s">
        <v>1595</v>
      </c>
      <c r="D159" s="128">
        <v>528</v>
      </c>
      <c r="E159" s="128">
        <v>528</v>
      </c>
      <c r="F159" s="129">
        <f t="shared" si="6"/>
        <v>0</v>
      </c>
      <c r="G159" s="130">
        <f t="shared" si="7"/>
        <v>0</v>
      </c>
      <c r="H159" s="157"/>
    </row>
    <row r="160" spans="1:8" s="131" customFormat="1" ht="27.85" customHeight="1" x14ac:dyDescent="0.45">
      <c r="A160" s="159" t="s">
        <v>2448</v>
      </c>
      <c r="B160" s="159"/>
      <c r="C160" s="127" t="s">
        <v>1595</v>
      </c>
      <c r="D160" s="128">
        <v>154</v>
      </c>
      <c r="E160" s="128">
        <v>154</v>
      </c>
      <c r="F160" s="129">
        <f t="shared" si="6"/>
        <v>0</v>
      </c>
      <c r="G160" s="130">
        <f t="shared" si="7"/>
        <v>0</v>
      </c>
      <c r="H160" s="157"/>
    </row>
    <row r="161" spans="1:8" s="131" customFormat="1" ht="27.85" customHeight="1" x14ac:dyDescent="0.45">
      <c r="A161" s="126" t="s">
        <v>2449</v>
      </c>
      <c r="B161" s="126"/>
      <c r="C161" s="127" t="s">
        <v>1595</v>
      </c>
      <c r="D161" s="160">
        <v>924</v>
      </c>
      <c r="E161" s="160">
        <v>924</v>
      </c>
      <c r="F161" s="129">
        <f t="shared" si="6"/>
        <v>0</v>
      </c>
      <c r="G161" s="130">
        <f t="shared" si="7"/>
        <v>0</v>
      </c>
      <c r="H161" s="157"/>
    </row>
    <row r="162" spans="1:8" s="131" customFormat="1" ht="27.85" customHeight="1" x14ac:dyDescent="0.45">
      <c r="A162" s="126" t="s">
        <v>2450</v>
      </c>
      <c r="B162" s="126"/>
      <c r="C162" s="127" t="s">
        <v>1595</v>
      </c>
      <c r="D162" s="160">
        <v>198</v>
      </c>
      <c r="E162" s="160">
        <v>198</v>
      </c>
      <c r="F162" s="129">
        <f t="shared" si="6"/>
        <v>0</v>
      </c>
      <c r="G162" s="130">
        <f t="shared" si="7"/>
        <v>0</v>
      </c>
      <c r="H162" s="157"/>
    </row>
    <row r="163" spans="1:8" s="131" customFormat="1" ht="27.85" customHeight="1" x14ac:dyDescent="0.45">
      <c r="A163" s="126" t="s">
        <v>2451</v>
      </c>
      <c r="B163" s="126"/>
      <c r="C163" s="127" t="s">
        <v>1595</v>
      </c>
      <c r="D163" s="128">
        <v>1188</v>
      </c>
      <c r="E163" s="128">
        <v>1188</v>
      </c>
      <c r="F163" s="129">
        <f t="shared" si="6"/>
        <v>0</v>
      </c>
      <c r="G163" s="130">
        <f t="shared" si="7"/>
        <v>0</v>
      </c>
      <c r="H163" s="157"/>
    </row>
    <row r="164" spans="1:8" s="131" customFormat="1" ht="27.85" customHeight="1" x14ac:dyDescent="0.45">
      <c r="A164" s="126" t="s">
        <v>2452</v>
      </c>
      <c r="B164" s="126"/>
      <c r="C164" s="127" t="s">
        <v>1595</v>
      </c>
      <c r="D164" s="128">
        <v>122</v>
      </c>
      <c r="E164" s="128">
        <v>122</v>
      </c>
      <c r="F164" s="129">
        <f t="shared" si="6"/>
        <v>0</v>
      </c>
      <c r="G164" s="130">
        <f t="shared" si="7"/>
        <v>0</v>
      </c>
      <c r="H164" s="157"/>
    </row>
    <row r="165" spans="1:8" s="131" customFormat="1" ht="27.85" customHeight="1" x14ac:dyDescent="0.45">
      <c r="A165" s="126" t="s">
        <v>2453</v>
      </c>
      <c r="B165" s="126"/>
      <c r="C165" s="127" t="s">
        <v>1595</v>
      </c>
      <c r="D165" s="128">
        <v>732</v>
      </c>
      <c r="E165" s="128">
        <v>732</v>
      </c>
      <c r="F165" s="129">
        <f t="shared" si="6"/>
        <v>0</v>
      </c>
      <c r="G165" s="130">
        <f t="shared" si="7"/>
        <v>0</v>
      </c>
      <c r="H165" s="157"/>
    </row>
    <row r="166" spans="1:8" s="131" customFormat="1" ht="27.85" customHeight="1" x14ac:dyDescent="0.45">
      <c r="A166" s="126" t="s">
        <v>2454</v>
      </c>
      <c r="B166" s="126"/>
      <c r="C166" s="127" t="s">
        <v>1595</v>
      </c>
      <c r="D166" s="128">
        <v>166</v>
      </c>
      <c r="E166" s="128">
        <v>166</v>
      </c>
      <c r="F166" s="129">
        <f t="shared" si="6"/>
        <v>0</v>
      </c>
      <c r="G166" s="130">
        <f t="shared" si="7"/>
        <v>0</v>
      </c>
      <c r="H166" s="157"/>
    </row>
    <row r="167" spans="1:8" s="131" customFormat="1" ht="27.85" customHeight="1" x14ac:dyDescent="0.45">
      <c r="A167" s="126" t="s">
        <v>2455</v>
      </c>
      <c r="B167" s="126"/>
      <c r="C167" s="127" t="s">
        <v>1595</v>
      </c>
      <c r="D167" s="128">
        <v>996</v>
      </c>
      <c r="E167" s="128">
        <v>996</v>
      </c>
      <c r="F167" s="129">
        <f t="shared" si="6"/>
        <v>0</v>
      </c>
      <c r="G167" s="130">
        <f t="shared" si="7"/>
        <v>0</v>
      </c>
      <c r="H167" s="157"/>
    </row>
    <row r="168" spans="1:8" s="131" customFormat="1" ht="27.85" customHeight="1" x14ac:dyDescent="0.45">
      <c r="A168" s="126" t="s">
        <v>2456</v>
      </c>
      <c r="B168" s="126"/>
      <c r="C168" s="127" t="s">
        <v>1595</v>
      </c>
      <c r="D168" s="128">
        <v>232</v>
      </c>
      <c r="E168" s="128">
        <v>239</v>
      </c>
      <c r="F168" s="129">
        <f t="shared" si="6"/>
        <v>7</v>
      </c>
      <c r="G168" s="130">
        <f t="shared" si="7"/>
        <v>3.017241379310345E-2</v>
      </c>
      <c r="H168" s="157"/>
    </row>
    <row r="169" spans="1:8" s="131" customFormat="1" ht="27.85" customHeight="1" x14ac:dyDescent="0.45">
      <c r="A169" s="126" t="s">
        <v>2457</v>
      </c>
      <c r="B169" s="126"/>
      <c r="C169" s="127" t="s">
        <v>1595</v>
      </c>
      <c r="D169" s="128">
        <v>1392</v>
      </c>
      <c r="E169" s="128">
        <v>1434</v>
      </c>
      <c r="F169" s="129">
        <f t="shared" si="6"/>
        <v>42</v>
      </c>
      <c r="G169" s="130">
        <f t="shared" si="7"/>
        <v>3.017241379310345E-2</v>
      </c>
      <c r="H169" s="157"/>
    </row>
    <row r="170" spans="1:8" s="131" customFormat="1" ht="27.85" customHeight="1" x14ac:dyDescent="0.45">
      <c r="A170" s="126" t="s">
        <v>2458</v>
      </c>
      <c r="B170" s="126"/>
      <c r="C170" s="127" t="s">
        <v>1595</v>
      </c>
      <c r="D170" s="128">
        <v>309</v>
      </c>
      <c r="E170" s="128">
        <v>318</v>
      </c>
      <c r="F170" s="129">
        <f t="shared" si="6"/>
        <v>9</v>
      </c>
      <c r="G170" s="130">
        <f t="shared" si="7"/>
        <v>2.9126213592233011E-2</v>
      </c>
      <c r="H170" s="157"/>
    </row>
    <row r="171" spans="1:8" s="131" customFormat="1" ht="27.85" customHeight="1" x14ac:dyDescent="0.45">
      <c r="A171" s="126" t="s">
        <v>2459</v>
      </c>
      <c r="B171" s="126"/>
      <c r="C171" s="127" t="s">
        <v>1595</v>
      </c>
      <c r="D171" s="128">
        <v>1854</v>
      </c>
      <c r="E171" s="128">
        <v>1910</v>
      </c>
      <c r="F171" s="129">
        <f t="shared" si="6"/>
        <v>56</v>
      </c>
      <c r="G171" s="130">
        <f t="shared" si="7"/>
        <v>3.0204962243797196E-2</v>
      </c>
      <c r="H171" s="157"/>
    </row>
    <row r="172" spans="1:8" s="131" customFormat="1" ht="27.85" customHeight="1" x14ac:dyDescent="0.45">
      <c r="A172" s="126" t="s">
        <v>2460</v>
      </c>
      <c r="B172" s="126"/>
      <c r="C172" s="127" t="s">
        <v>1595</v>
      </c>
      <c r="D172" s="128">
        <v>166</v>
      </c>
      <c r="E172" s="128">
        <v>171</v>
      </c>
      <c r="F172" s="129">
        <f t="shared" si="6"/>
        <v>5</v>
      </c>
      <c r="G172" s="130">
        <f t="shared" si="7"/>
        <v>3.0120481927710843E-2</v>
      </c>
      <c r="H172" s="157"/>
    </row>
    <row r="173" spans="1:8" s="131" customFormat="1" ht="27.85" customHeight="1" x14ac:dyDescent="0.45">
      <c r="A173" s="126" t="s">
        <v>2461</v>
      </c>
      <c r="B173" s="126"/>
      <c r="C173" s="127" t="s">
        <v>1595</v>
      </c>
      <c r="D173" s="128">
        <v>996</v>
      </c>
      <c r="E173" s="128">
        <v>1026</v>
      </c>
      <c r="F173" s="129">
        <f t="shared" si="6"/>
        <v>30</v>
      </c>
      <c r="G173" s="130">
        <f t="shared" si="7"/>
        <v>3.0120481927710843E-2</v>
      </c>
      <c r="H173" s="157"/>
    </row>
    <row r="174" spans="1:8" s="131" customFormat="1" ht="27.85" customHeight="1" x14ac:dyDescent="0.45">
      <c r="A174" s="126" t="s">
        <v>2462</v>
      </c>
      <c r="B174" s="126"/>
      <c r="C174" s="127" t="s">
        <v>1595</v>
      </c>
      <c r="D174" s="128">
        <v>221</v>
      </c>
      <c r="E174" s="128">
        <v>228</v>
      </c>
      <c r="F174" s="129">
        <f t="shared" si="6"/>
        <v>7</v>
      </c>
      <c r="G174" s="130">
        <f t="shared" si="7"/>
        <v>3.1674208144796379E-2</v>
      </c>
      <c r="H174" s="157"/>
    </row>
    <row r="175" spans="1:8" s="131" customFormat="1" ht="27.85" customHeight="1" x14ac:dyDescent="0.45">
      <c r="A175" s="126" t="s">
        <v>2463</v>
      </c>
      <c r="B175" s="126"/>
      <c r="C175" s="127" t="s">
        <v>1595</v>
      </c>
      <c r="D175" s="128">
        <v>1326</v>
      </c>
      <c r="E175" s="128">
        <v>1366</v>
      </c>
      <c r="F175" s="129">
        <f t="shared" si="6"/>
        <v>40</v>
      </c>
      <c r="G175" s="130">
        <f t="shared" si="7"/>
        <v>3.0165912518853696E-2</v>
      </c>
      <c r="H175" s="157"/>
    </row>
    <row r="176" spans="1:8" s="131" customFormat="1" ht="27.85" customHeight="1" x14ac:dyDescent="0.45">
      <c r="A176" s="126" t="s">
        <v>2464</v>
      </c>
      <c r="B176" s="126"/>
      <c r="C176" s="127" t="s">
        <v>1595</v>
      </c>
      <c r="D176" s="128">
        <v>189</v>
      </c>
      <c r="E176" s="128">
        <v>195</v>
      </c>
      <c r="F176" s="129">
        <f t="shared" si="6"/>
        <v>6</v>
      </c>
      <c r="G176" s="130">
        <f t="shared" si="7"/>
        <v>3.1746031746031744E-2</v>
      </c>
      <c r="H176" s="157"/>
    </row>
    <row r="177" spans="1:8" s="131" customFormat="1" ht="27.85" customHeight="1" x14ac:dyDescent="0.45">
      <c r="A177" s="126" t="s">
        <v>2465</v>
      </c>
      <c r="B177" s="126"/>
      <c r="C177" s="127" t="s">
        <v>1595</v>
      </c>
      <c r="D177" s="128">
        <v>1134</v>
      </c>
      <c r="E177" s="128">
        <v>1168</v>
      </c>
      <c r="F177" s="129">
        <f t="shared" si="6"/>
        <v>34</v>
      </c>
      <c r="G177" s="130">
        <f t="shared" si="7"/>
        <v>2.9982363315696647E-2</v>
      </c>
      <c r="H177" s="157"/>
    </row>
    <row r="178" spans="1:8" s="131" customFormat="1" ht="27.85" customHeight="1" x14ac:dyDescent="0.45">
      <c r="A178" s="126" t="s">
        <v>2466</v>
      </c>
      <c r="B178" s="126"/>
      <c r="C178" s="127" t="s">
        <v>1595</v>
      </c>
      <c r="D178" s="128">
        <v>137</v>
      </c>
      <c r="E178" s="128">
        <v>141</v>
      </c>
      <c r="F178" s="129">
        <f t="shared" si="6"/>
        <v>4</v>
      </c>
      <c r="G178" s="130">
        <f t="shared" si="7"/>
        <v>2.9197080291970802E-2</v>
      </c>
      <c r="H178" s="157"/>
    </row>
    <row r="179" spans="1:8" s="131" customFormat="1" ht="27.85" customHeight="1" x14ac:dyDescent="0.45">
      <c r="A179" s="126" t="s">
        <v>2467</v>
      </c>
      <c r="B179" s="126"/>
      <c r="C179" s="127" t="s">
        <v>1595</v>
      </c>
      <c r="D179" s="128">
        <v>822</v>
      </c>
      <c r="E179" s="128">
        <v>847</v>
      </c>
      <c r="F179" s="129">
        <f t="shared" si="6"/>
        <v>25</v>
      </c>
      <c r="G179" s="130">
        <f t="shared" si="7"/>
        <v>3.0413625304136254E-2</v>
      </c>
      <c r="H179" s="157"/>
    </row>
    <row r="180" spans="1:8" s="131" customFormat="1" ht="27.85" customHeight="1" x14ac:dyDescent="0.45">
      <c r="A180" s="126" t="s">
        <v>2468</v>
      </c>
      <c r="B180" s="126"/>
      <c r="C180" s="127" t="s">
        <v>1595</v>
      </c>
      <c r="D180" s="128">
        <v>23</v>
      </c>
      <c r="E180" s="128">
        <v>23</v>
      </c>
      <c r="F180" s="129">
        <f t="shared" si="6"/>
        <v>0</v>
      </c>
      <c r="G180" s="130">
        <f t="shared" si="7"/>
        <v>0</v>
      </c>
      <c r="H180" s="157"/>
    </row>
    <row r="181" spans="1:8" s="131" customFormat="1" ht="27.85" customHeight="1" x14ac:dyDescent="0.45">
      <c r="A181" s="126" t="s">
        <v>2469</v>
      </c>
      <c r="B181" s="126"/>
      <c r="C181" s="127" t="s">
        <v>1595</v>
      </c>
      <c r="D181" s="128">
        <v>18</v>
      </c>
      <c r="E181" s="128">
        <v>18</v>
      </c>
      <c r="F181" s="129">
        <f t="shared" si="6"/>
        <v>0</v>
      </c>
      <c r="G181" s="130">
        <f t="shared" si="7"/>
        <v>0</v>
      </c>
      <c r="H181" s="157"/>
    </row>
    <row r="182" spans="1:8" s="131" customFormat="1" ht="27.85" customHeight="1" x14ac:dyDescent="0.45">
      <c r="A182" s="126" t="s">
        <v>2470</v>
      </c>
      <c r="B182" s="126"/>
      <c r="C182" s="127" t="s">
        <v>1595</v>
      </c>
      <c r="D182" s="128">
        <v>4502</v>
      </c>
      <c r="E182" s="128">
        <v>4637</v>
      </c>
      <c r="F182" s="129">
        <f t="shared" si="6"/>
        <v>135</v>
      </c>
      <c r="G182" s="130">
        <f t="shared" si="7"/>
        <v>2.9986672589960017E-2</v>
      </c>
      <c r="H182" s="157"/>
    </row>
    <row r="183" spans="1:8" s="131" customFormat="1" ht="27.85" customHeight="1" x14ac:dyDescent="0.45">
      <c r="A183" s="126" t="s">
        <v>2471</v>
      </c>
      <c r="B183" s="126"/>
      <c r="C183" s="127" t="s">
        <v>1595</v>
      </c>
      <c r="D183" s="128">
        <v>2384</v>
      </c>
      <c r="E183" s="128">
        <v>2456</v>
      </c>
      <c r="F183" s="129">
        <f t="shared" si="6"/>
        <v>72</v>
      </c>
      <c r="G183" s="130">
        <f t="shared" si="7"/>
        <v>3.0201342281879196E-2</v>
      </c>
      <c r="H183" s="157"/>
    </row>
    <row r="184" spans="1:8" s="131" customFormat="1" ht="27.85" customHeight="1" x14ac:dyDescent="0.45">
      <c r="A184" s="126" t="s">
        <v>2472</v>
      </c>
      <c r="B184" s="126"/>
      <c r="C184" s="127" t="s">
        <v>1595</v>
      </c>
      <c r="D184" s="128">
        <v>1218</v>
      </c>
      <c r="E184" s="128">
        <v>1255</v>
      </c>
      <c r="F184" s="129">
        <f t="shared" si="6"/>
        <v>37</v>
      </c>
      <c r="G184" s="130">
        <f t="shared" si="7"/>
        <v>3.0377668308702793E-2</v>
      </c>
      <c r="H184" s="157"/>
    </row>
    <row r="185" spans="1:8" s="131" customFormat="1" ht="27.85" customHeight="1" x14ac:dyDescent="0.45">
      <c r="A185" s="121" t="s">
        <v>2473</v>
      </c>
      <c r="B185" s="121"/>
      <c r="C185" s="142"/>
      <c r="D185" s="143"/>
      <c r="E185" s="143"/>
      <c r="F185" s="144"/>
      <c r="G185" s="145"/>
      <c r="H185" s="157"/>
    </row>
    <row r="186" spans="1:8" s="131" customFormat="1" ht="27.85" customHeight="1" x14ac:dyDescent="0.45">
      <c r="A186" s="126" t="s">
        <v>3269</v>
      </c>
      <c r="B186" s="126"/>
      <c r="C186" s="127" t="s">
        <v>1595</v>
      </c>
      <c r="D186" s="128">
        <v>9.3000000000000007</v>
      </c>
      <c r="E186" s="128">
        <v>9.5</v>
      </c>
      <c r="F186" s="129">
        <v>0.2</v>
      </c>
      <c r="G186" s="130">
        <f t="shared" ref="G186:G198" si="8">IFERROR(F186/D186,"na")</f>
        <v>2.150537634408602E-2</v>
      </c>
      <c r="H186" s="157"/>
    </row>
    <row r="187" spans="1:8" s="131" customFormat="1" ht="27.85" customHeight="1" x14ac:dyDescent="0.45">
      <c r="A187" s="126" t="s">
        <v>2474</v>
      </c>
      <c r="B187" s="126"/>
      <c r="C187" s="127" t="s">
        <v>1595</v>
      </c>
      <c r="D187" s="128">
        <v>5.9</v>
      </c>
      <c r="E187" s="128">
        <v>6</v>
      </c>
      <c r="F187" s="129">
        <v>0.1</v>
      </c>
      <c r="G187" s="130">
        <f t="shared" si="8"/>
        <v>1.6949152542372881E-2</v>
      </c>
      <c r="H187" s="157"/>
    </row>
    <row r="188" spans="1:8" s="131" customFormat="1" ht="27.85" customHeight="1" x14ac:dyDescent="0.45">
      <c r="A188" s="126" t="s">
        <v>2475</v>
      </c>
      <c r="B188" s="126"/>
      <c r="C188" s="127" t="s">
        <v>1595</v>
      </c>
      <c r="D188" s="128">
        <v>11.1</v>
      </c>
      <c r="E188" s="128">
        <v>11.4</v>
      </c>
      <c r="F188" s="129">
        <v>0.3</v>
      </c>
      <c r="G188" s="130">
        <f t="shared" si="8"/>
        <v>2.7027027027027029E-2</v>
      </c>
      <c r="H188" s="157"/>
    </row>
    <row r="189" spans="1:8" s="131" customFormat="1" ht="27.85" customHeight="1" x14ac:dyDescent="0.45">
      <c r="A189" s="126" t="s">
        <v>2476</v>
      </c>
      <c r="B189" s="126"/>
      <c r="C189" s="127" t="s">
        <v>1595</v>
      </c>
      <c r="D189" s="128">
        <v>4.5999999999999996</v>
      </c>
      <c r="E189" s="128">
        <v>4.8</v>
      </c>
      <c r="F189" s="129">
        <v>0.2</v>
      </c>
      <c r="G189" s="130">
        <f t="shared" si="8"/>
        <v>4.3478260869565223E-2</v>
      </c>
      <c r="H189" s="157"/>
    </row>
    <row r="190" spans="1:8" s="131" customFormat="1" ht="27.85" customHeight="1" x14ac:dyDescent="0.45">
      <c r="A190" s="126" t="s">
        <v>2477</v>
      </c>
      <c r="B190" s="126"/>
      <c r="C190" s="127" t="s">
        <v>1595</v>
      </c>
      <c r="D190" s="128">
        <v>285</v>
      </c>
      <c r="E190" s="128">
        <v>290</v>
      </c>
      <c r="F190" s="129">
        <v>5</v>
      </c>
      <c r="G190" s="130">
        <f t="shared" si="8"/>
        <v>1.7543859649122806E-2</v>
      </c>
      <c r="H190" s="157"/>
    </row>
    <row r="191" spans="1:8" s="131" customFormat="1" ht="27.85" customHeight="1" x14ac:dyDescent="0.45">
      <c r="A191" s="126" t="s">
        <v>2478</v>
      </c>
      <c r="B191" s="126"/>
      <c r="C191" s="127" t="s">
        <v>1595</v>
      </c>
      <c r="D191" s="128">
        <v>145</v>
      </c>
      <c r="E191" s="128">
        <v>150</v>
      </c>
      <c r="F191" s="129">
        <v>5</v>
      </c>
      <c r="G191" s="130">
        <f t="shared" si="8"/>
        <v>3.4482758620689655E-2</v>
      </c>
      <c r="H191" s="157"/>
    </row>
    <row r="192" spans="1:8" s="131" customFormat="1" ht="27.85" customHeight="1" x14ac:dyDescent="0.45">
      <c r="A192" s="126" t="s">
        <v>2479</v>
      </c>
      <c r="B192" s="126"/>
      <c r="C192" s="127" t="s">
        <v>1595</v>
      </c>
      <c r="D192" s="128">
        <v>285</v>
      </c>
      <c r="E192" s="128">
        <v>290</v>
      </c>
      <c r="F192" s="129">
        <v>5</v>
      </c>
      <c r="G192" s="130">
        <f t="shared" si="8"/>
        <v>1.7543859649122806E-2</v>
      </c>
      <c r="H192" s="157"/>
    </row>
    <row r="193" spans="1:8" s="131" customFormat="1" ht="27.85" customHeight="1" x14ac:dyDescent="0.45">
      <c r="A193" s="126" t="s">
        <v>2480</v>
      </c>
      <c r="B193" s="126"/>
      <c r="C193" s="127" t="s">
        <v>1595</v>
      </c>
      <c r="D193" s="128">
        <v>570</v>
      </c>
      <c r="E193" s="128">
        <v>581</v>
      </c>
      <c r="F193" s="129">
        <v>11</v>
      </c>
      <c r="G193" s="130">
        <f t="shared" si="8"/>
        <v>1.9298245614035089E-2</v>
      </c>
      <c r="H193" s="157"/>
    </row>
    <row r="194" spans="1:8" s="131" customFormat="1" ht="27.85" customHeight="1" x14ac:dyDescent="0.45">
      <c r="A194" s="126" t="s">
        <v>2481</v>
      </c>
      <c r="B194" s="126"/>
      <c r="C194" s="127" t="s">
        <v>1595</v>
      </c>
      <c r="D194" s="128">
        <v>139</v>
      </c>
      <c r="E194" s="128">
        <v>142</v>
      </c>
      <c r="F194" s="129">
        <v>3</v>
      </c>
      <c r="G194" s="130">
        <f t="shared" si="8"/>
        <v>2.1582733812949641E-2</v>
      </c>
      <c r="H194" s="157"/>
    </row>
    <row r="195" spans="1:8" s="131" customFormat="1" ht="27.85" customHeight="1" x14ac:dyDescent="0.45">
      <c r="A195" s="126" t="s">
        <v>2482</v>
      </c>
      <c r="B195" s="126"/>
      <c r="C195" s="127" t="s">
        <v>1595</v>
      </c>
      <c r="D195" s="128">
        <v>13.9</v>
      </c>
      <c r="E195" s="128">
        <v>14.2</v>
      </c>
      <c r="F195" s="129">
        <v>0.3</v>
      </c>
      <c r="G195" s="130">
        <f t="shared" si="8"/>
        <v>2.1582733812949638E-2</v>
      </c>
      <c r="H195" s="157"/>
    </row>
    <row r="196" spans="1:8" s="131" customFormat="1" ht="27.85" customHeight="1" x14ac:dyDescent="0.45">
      <c r="A196" s="126" t="s">
        <v>2483</v>
      </c>
      <c r="B196" s="126"/>
      <c r="C196" s="127" t="s">
        <v>1595</v>
      </c>
      <c r="D196" s="128">
        <v>13.84</v>
      </c>
      <c r="E196" s="128">
        <v>14.2</v>
      </c>
      <c r="F196" s="129">
        <v>0.36</v>
      </c>
      <c r="G196" s="130">
        <f t="shared" si="8"/>
        <v>2.6011560693641619E-2</v>
      </c>
      <c r="H196" s="157"/>
    </row>
    <row r="197" spans="1:8" s="131" customFormat="1" ht="27.85" customHeight="1" x14ac:dyDescent="0.45">
      <c r="A197" s="126" t="s">
        <v>2484</v>
      </c>
      <c r="B197" s="126"/>
      <c r="C197" s="127" t="s">
        <v>1595</v>
      </c>
      <c r="D197" s="128">
        <v>135</v>
      </c>
      <c r="E197" s="128">
        <v>138</v>
      </c>
      <c r="F197" s="129">
        <v>3</v>
      </c>
      <c r="G197" s="130">
        <f t="shared" si="8"/>
        <v>2.2222222222222223E-2</v>
      </c>
      <c r="H197" s="157"/>
    </row>
    <row r="198" spans="1:8" s="131" customFormat="1" ht="27.85" customHeight="1" x14ac:dyDescent="0.45">
      <c r="A198" s="126" t="s">
        <v>2485</v>
      </c>
      <c r="B198" s="126"/>
      <c r="C198" s="127" t="s">
        <v>1595</v>
      </c>
      <c r="D198" s="128">
        <v>68</v>
      </c>
      <c r="E198" s="128">
        <v>70</v>
      </c>
      <c r="F198" s="129">
        <v>2</v>
      </c>
      <c r="G198" s="130">
        <f t="shared" si="8"/>
        <v>2.9411764705882353E-2</v>
      </c>
      <c r="H198" s="157"/>
    </row>
    <row r="199" spans="1:8" s="131" customFormat="1" ht="18" customHeight="1" x14ac:dyDescent="0.45">
      <c r="A199" s="126"/>
      <c r="B199" s="126"/>
      <c r="C199" s="127"/>
      <c r="D199" s="128"/>
      <c r="E199" s="128"/>
      <c r="F199" s="129"/>
      <c r="G199" s="130"/>
      <c r="H199" s="157"/>
    </row>
    <row r="200" spans="1:8" s="131" customFormat="1" ht="27.85" customHeight="1" x14ac:dyDescent="0.45">
      <c r="A200" s="137" t="s">
        <v>2486</v>
      </c>
      <c r="B200" s="137"/>
      <c r="C200" s="138"/>
      <c r="D200" s="148"/>
      <c r="E200" s="148"/>
      <c r="F200" s="149"/>
      <c r="G200" s="141"/>
      <c r="H200" s="157"/>
    </row>
    <row r="201" spans="1:8" s="131" customFormat="1" ht="27.85" customHeight="1" x14ac:dyDescent="0.45">
      <c r="A201" s="121" t="s">
        <v>2487</v>
      </c>
      <c r="B201" s="121"/>
      <c r="C201" s="142"/>
      <c r="D201" s="150"/>
      <c r="E201" s="150"/>
      <c r="F201" s="151"/>
      <c r="G201" s="145"/>
      <c r="H201" s="157"/>
    </row>
    <row r="202" spans="1:8" s="131" customFormat="1" ht="27.85" customHeight="1" x14ac:dyDescent="0.45">
      <c r="A202" s="126" t="s">
        <v>2488</v>
      </c>
      <c r="B202" s="126"/>
      <c r="C202" s="127" t="s">
        <v>1595</v>
      </c>
      <c r="D202" s="134">
        <v>27</v>
      </c>
      <c r="E202" s="134">
        <v>27</v>
      </c>
      <c r="F202" s="135">
        <v>0</v>
      </c>
      <c r="G202" s="130">
        <f>IFERROR(F202/D202,"na")</f>
        <v>0</v>
      </c>
      <c r="H202" s="157"/>
    </row>
    <row r="203" spans="1:8" s="131" customFormat="1" ht="27.85" customHeight="1" x14ac:dyDescent="0.45">
      <c r="A203" s="126" t="s">
        <v>3421</v>
      </c>
      <c r="B203" s="126"/>
      <c r="C203" s="127" t="s">
        <v>1595</v>
      </c>
      <c r="D203" s="134">
        <v>32</v>
      </c>
      <c r="E203" s="134">
        <v>32</v>
      </c>
      <c r="F203" s="135">
        <v>0</v>
      </c>
      <c r="G203" s="130">
        <f>IFERROR(F203/D203,"na")</f>
        <v>0</v>
      </c>
      <c r="H203" s="157"/>
    </row>
    <row r="204" spans="1:8" s="131" customFormat="1" ht="27.85" customHeight="1" x14ac:dyDescent="0.45">
      <c r="A204" s="126" t="s">
        <v>2489</v>
      </c>
      <c r="B204" s="126"/>
      <c r="C204" s="127" t="s">
        <v>1595</v>
      </c>
      <c r="D204" s="134">
        <v>130</v>
      </c>
      <c r="E204" s="134">
        <v>130</v>
      </c>
      <c r="F204" s="135">
        <v>0</v>
      </c>
      <c r="G204" s="130">
        <f>IFERROR(F204/D204,"na")</f>
        <v>0</v>
      </c>
      <c r="H204" s="157"/>
    </row>
    <row r="205" spans="1:8" s="131" customFormat="1" ht="27.85" customHeight="1" x14ac:dyDescent="0.45">
      <c r="A205" s="126" t="s">
        <v>2490</v>
      </c>
      <c r="B205" s="126"/>
      <c r="C205" s="127" t="s">
        <v>1595</v>
      </c>
      <c r="D205" s="134">
        <v>13.2</v>
      </c>
      <c r="E205" s="134">
        <v>13.5</v>
      </c>
      <c r="F205" s="135">
        <v>0.3</v>
      </c>
      <c r="G205" s="130">
        <f>IFERROR(F205/D205,"na")</f>
        <v>2.2727272727272728E-2</v>
      </c>
      <c r="H205" s="157"/>
    </row>
    <row r="206" spans="1:8" s="131" customFormat="1" ht="27.85" customHeight="1" x14ac:dyDescent="0.45">
      <c r="A206" s="121" t="s">
        <v>2492</v>
      </c>
      <c r="B206" s="121"/>
      <c r="C206" s="142"/>
      <c r="D206" s="150"/>
      <c r="E206" s="150"/>
      <c r="F206" s="151"/>
      <c r="G206" s="145"/>
      <c r="H206" s="157"/>
    </row>
    <row r="207" spans="1:8" s="131" customFormat="1" ht="26.25" customHeight="1" x14ac:dyDescent="0.45">
      <c r="A207" s="126" t="s">
        <v>2493</v>
      </c>
      <c r="B207" s="126"/>
      <c r="C207" s="127" t="s">
        <v>1595</v>
      </c>
      <c r="D207" s="134">
        <v>592.5</v>
      </c>
      <c r="E207" s="134">
        <v>616.5</v>
      </c>
      <c r="F207" s="135">
        <v>24</v>
      </c>
      <c r="G207" s="130">
        <f t="shared" ref="G207:G216" si="9">IFERROR(F207/D207,"na")</f>
        <v>4.0506329113924051E-2</v>
      </c>
      <c r="H207" s="157"/>
    </row>
    <row r="208" spans="1:8" s="131" customFormat="1" ht="33" customHeight="1" x14ac:dyDescent="0.45">
      <c r="A208" s="126" t="s">
        <v>2494</v>
      </c>
      <c r="B208" s="126"/>
      <c r="C208" s="127" t="s">
        <v>1595</v>
      </c>
      <c r="D208" s="134">
        <v>123.3</v>
      </c>
      <c r="E208" s="134">
        <v>128.5</v>
      </c>
      <c r="F208" s="135">
        <v>5.2</v>
      </c>
      <c r="G208" s="130">
        <f t="shared" si="9"/>
        <v>4.2173560421735604E-2</v>
      </c>
      <c r="H208" s="157"/>
    </row>
    <row r="209" spans="1:528" s="131" customFormat="1" ht="30.75" customHeight="1" x14ac:dyDescent="0.45">
      <c r="A209" s="126" t="s">
        <v>2495</v>
      </c>
      <c r="B209" s="126"/>
      <c r="C209" s="127" t="s">
        <v>1595</v>
      </c>
      <c r="D209" s="134">
        <v>74.8</v>
      </c>
      <c r="E209" s="134">
        <v>78</v>
      </c>
      <c r="F209" s="135">
        <v>3.2</v>
      </c>
      <c r="G209" s="130">
        <f t="shared" si="9"/>
        <v>4.2780748663101609E-2</v>
      </c>
      <c r="H209" s="157"/>
    </row>
    <row r="210" spans="1:528" s="131" customFormat="1" ht="29.25" customHeight="1" x14ac:dyDescent="0.45">
      <c r="A210" s="126" t="s">
        <v>2496</v>
      </c>
      <c r="B210" s="126"/>
      <c r="C210" s="127" t="s">
        <v>1595</v>
      </c>
      <c r="D210" s="134">
        <v>92.3</v>
      </c>
      <c r="E210" s="134">
        <v>96</v>
      </c>
      <c r="F210" s="135">
        <v>3.7</v>
      </c>
      <c r="G210" s="130">
        <f t="shared" si="9"/>
        <v>4.0086673889490797E-2</v>
      </c>
      <c r="H210" s="157"/>
    </row>
    <row r="211" spans="1:528" s="131" customFormat="1" ht="30.75" customHeight="1" x14ac:dyDescent="0.45">
      <c r="A211" s="126" t="s">
        <v>2497</v>
      </c>
      <c r="B211" s="126"/>
      <c r="C211" s="127" t="s">
        <v>1595</v>
      </c>
      <c r="D211" s="134">
        <v>15.4</v>
      </c>
      <c r="E211" s="134">
        <v>16.5</v>
      </c>
      <c r="F211" s="135">
        <v>1.1000000000000001</v>
      </c>
      <c r="G211" s="130">
        <f t="shared" si="9"/>
        <v>7.1428571428571438E-2</v>
      </c>
      <c r="H211" s="157"/>
    </row>
    <row r="212" spans="1:528" s="131" customFormat="1" ht="45" customHeight="1" x14ac:dyDescent="0.45">
      <c r="A212" s="126" t="s">
        <v>2498</v>
      </c>
      <c r="B212" s="126"/>
      <c r="C212" s="127" t="s">
        <v>1595</v>
      </c>
      <c r="D212" s="134">
        <v>598.79999999999995</v>
      </c>
      <c r="E212" s="134">
        <v>623</v>
      </c>
      <c r="F212" s="135">
        <v>24.2</v>
      </c>
      <c r="G212" s="130">
        <f t="shared" si="9"/>
        <v>4.041416165664663E-2</v>
      </c>
      <c r="H212" s="157"/>
    </row>
    <row r="213" spans="1:528" s="131" customFormat="1" ht="41.25" customHeight="1" x14ac:dyDescent="0.45">
      <c r="A213" s="126" t="s">
        <v>2499</v>
      </c>
      <c r="B213" s="126"/>
      <c r="C213" s="127" t="s">
        <v>1595</v>
      </c>
      <c r="D213" s="134">
        <v>127.5</v>
      </c>
      <c r="E213" s="134">
        <v>133</v>
      </c>
      <c r="F213" s="135">
        <v>5.5</v>
      </c>
      <c r="G213" s="130">
        <f t="shared" si="9"/>
        <v>4.3137254901960784E-2</v>
      </c>
      <c r="H213" s="157"/>
    </row>
    <row r="214" spans="1:528" s="131" customFormat="1" ht="41.25" customHeight="1" x14ac:dyDescent="0.45">
      <c r="A214" s="126" t="s">
        <v>2500</v>
      </c>
      <c r="B214" s="126"/>
      <c r="C214" s="127" t="s">
        <v>1595</v>
      </c>
      <c r="D214" s="134">
        <v>82</v>
      </c>
      <c r="E214" s="134">
        <v>85</v>
      </c>
      <c r="F214" s="135">
        <v>3</v>
      </c>
      <c r="G214" s="130">
        <f t="shared" si="9"/>
        <v>3.6585365853658534E-2</v>
      </c>
      <c r="H214" s="157"/>
    </row>
    <row r="215" spans="1:528" s="131" customFormat="1" ht="41.25" customHeight="1" x14ac:dyDescent="0.45">
      <c r="A215" s="126" t="s">
        <v>3504</v>
      </c>
      <c r="B215" s="126"/>
      <c r="C215" s="127" t="s">
        <v>1595</v>
      </c>
      <c r="D215" s="134">
        <v>104.6</v>
      </c>
      <c r="E215" s="134">
        <v>109</v>
      </c>
      <c r="F215" s="135">
        <v>4.4000000000000004</v>
      </c>
      <c r="G215" s="130">
        <f t="shared" si="9"/>
        <v>4.2065009560229454E-2</v>
      </c>
      <c r="H215" s="157"/>
    </row>
    <row r="216" spans="1:528" s="131" customFormat="1" ht="43.5" customHeight="1" x14ac:dyDescent="0.45">
      <c r="A216" s="126" t="s">
        <v>2501</v>
      </c>
      <c r="B216" s="126"/>
      <c r="C216" s="127" t="s">
        <v>1595</v>
      </c>
      <c r="D216" s="134">
        <v>17.399999999999999</v>
      </c>
      <c r="E216" s="134">
        <v>18.5</v>
      </c>
      <c r="F216" s="135">
        <v>1.1000000000000001</v>
      </c>
      <c r="G216" s="130">
        <f t="shared" si="9"/>
        <v>6.3218390804597707E-2</v>
      </c>
      <c r="H216" s="157"/>
    </row>
    <row r="217" spans="1:528" s="131" customFormat="1" ht="27.85" customHeight="1" x14ac:dyDescent="0.45">
      <c r="A217" s="121" t="s">
        <v>2491</v>
      </c>
      <c r="B217" s="121"/>
      <c r="C217" s="142"/>
      <c r="D217" s="150"/>
      <c r="E217" s="150"/>
      <c r="F217" s="151"/>
      <c r="G217" s="145"/>
      <c r="H217" s="157"/>
    </row>
    <row r="218" spans="1:528" s="131" customFormat="1" ht="30.75" customHeight="1" x14ac:dyDescent="0.45">
      <c r="A218" s="161" t="s">
        <v>3422</v>
      </c>
      <c r="B218" s="161"/>
      <c r="C218" s="162" t="s">
        <v>1595</v>
      </c>
      <c r="D218" s="152">
        <v>1580</v>
      </c>
      <c r="E218" s="152">
        <v>1590</v>
      </c>
      <c r="F218" s="135">
        <f>E218-D218</f>
        <v>10</v>
      </c>
      <c r="G218" s="130">
        <f>IFERROR(F218/D218,"na")</f>
        <v>6.3291139240506328E-3</v>
      </c>
      <c r="H218" s="157"/>
    </row>
    <row r="219" spans="1:528" s="165" customFormat="1" ht="23.25" customHeight="1" x14ac:dyDescent="0.45">
      <c r="A219" s="161" t="s">
        <v>3270</v>
      </c>
      <c r="B219" s="161"/>
      <c r="C219" s="162" t="s">
        <v>1595</v>
      </c>
      <c r="D219" s="152">
        <v>2631</v>
      </c>
      <c r="E219" s="152">
        <v>2680</v>
      </c>
      <c r="F219" s="163">
        <v>49</v>
      </c>
      <c r="G219" s="164">
        <f>IFERROR(F219/D219,"na")</f>
        <v>1.8624097301406309E-2</v>
      </c>
      <c r="H219" s="157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  <c r="AB219" s="131"/>
      <c r="AC219" s="131"/>
      <c r="AD219" s="131"/>
      <c r="AE219" s="131"/>
      <c r="AF219" s="131"/>
      <c r="AG219" s="131"/>
      <c r="AH219" s="131"/>
      <c r="AI219" s="131"/>
      <c r="AJ219" s="131"/>
      <c r="AK219" s="131"/>
      <c r="AL219" s="131"/>
      <c r="AM219" s="131"/>
      <c r="AN219" s="131"/>
      <c r="AO219" s="131"/>
      <c r="AP219" s="131"/>
      <c r="AQ219" s="131"/>
      <c r="AR219" s="131"/>
      <c r="AS219" s="131"/>
      <c r="AT219" s="131"/>
      <c r="AU219" s="131"/>
      <c r="AV219" s="131"/>
      <c r="AW219" s="131"/>
      <c r="AX219" s="131"/>
      <c r="AY219" s="131"/>
      <c r="AZ219" s="131"/>
      <c r="BA219" s="131"/>
      <c r="BB219" s="131"/>
      <c r="BC219" s="131"/>
      <c r="BD219" s="131"/>
      <c r="BE219" s="131"/>
      <c r="BF219" s="131"/>
      <c r="BG219" s="131"/>
      <c r="BH219" s="131"/>
      <c r="BI219" s="131"/>
      <c r="BJ219" s="131"/>
      <c r="BK219" s="131"/>
      <c r="BL219" s="131"/>
      <c r="BM219" s="131"/>
      <c r="BN219" s="131"/>
      <c r="BO219" s="131"/>
      <c r="BP219" s="131"/>
      <c r="BQ219" s="131"/>
      <c r="BR219" s="131"/>
      <c r="BS219" s="131"/>
      <c r="BT219" s="131"/>
      <c r="BU219" s="131"/>
      <c r="BV219" s="131"/>
      <c r="BW219" s="131"/>
      <c r="BX219" s="131"/>
      <c r="BY219" s="131"/>
      <c r="BZ219" s="131"/>
      <c r="CA219" s="131"/>
      <c r="CB219" s="131"/>
      <c r="CC219" s="131"/>
      <c r="CD219" s="131"/>
      <c r="CE219" s="131"/>
      <c r="CF219" s="131"/>
      <c r="CG219" s="131"/>
      <c r="CH219" s="131"/>
      <c r="CI219" s="131"/>
      <c r="CJ219" s="131"/>
      <c r="CK219" s="131"/>
      <c r="CL219" s="131"/>
      <c r="CM219" s="131"/>
      <c r="CN219" s="131"/>
      <c r="CO219" s="131"/>
      <c r="CP219" s="131"/>
      <c r="CQ219" s="131"/>
      <c r="CR219" s="131"/>
      <c r="CS219" s="131"/>
      <c r="CT219" s="131"/>
      <c r="CU219" s="131"/>
      <c r="CV219" s="131"/>
      <c r="CW219" s="131"/>
      <c r="CX219" s="131"/>
      <c r="CY219" s="131"/>
      <c r="CZ219" s="131"/>
      <c r="DA219" s="131"/>
      <c r="DB219" s="131"/>
      <c r="DC219" s="131"/>
      <c r="DD219" s="131"/>
      <c r="DE219" s="131"/>
      <c r="DF219" s="131"/>
      <c r="DG219" s="131"/>
      <c r="DH219" s="131"/>
      <c r="DI219" s="131"/>
      <c r="DJ219" s="131"/>
      <c r="DK219" s="131"/>
      <c r="DL219" s="131"/>
      <c r="DM219" s="131"/>
      <c r="DN219" s="131"/>
      <c r="DO219" s="131"/>
      <c r="DP219" s="131"/>
      <c r="DQ219" s="131"/>
      <c r="DR219" s="131"/>
      <c r="DS219" s="131"/>
      <c r="DT219" s="131"/>
      <c r="DU219" s="131"/>
      <c r="DV219" s="131"/>
      <c r="DW219" s="131"/>
      <c r="DX219" s="131"/>
      <c r="DY219" s="131"/>
      <c r="DZ219" s="131"/>
      <c r="EA219" s="131"/>
      <c r="EB219" s="131"/>
      <c r="EC219" s="131"/>
      <c r="ED219" s="131"/>
      <c r="EE219" s="131"/>
      <c r="EF219" s="131"/>
      <c r="EG219" s="131"/>
      <c r="EH219" s="131"/>
      <c r="EI219" s="131"/>
      <c r="EJ219" s="131"/>
      <c r="EK219" s="131"/>
      <c r="EL219" s="131"/>
      <c r="EM219" s="131"/>
      <c r="EN219" s="131"/>
      <c r="EO219" s="131"/>
      <c r="EP219" s="131"/>
      <c r="EQ219" s="131"/>
      <c r="ER219" s="131"/>
      <c r="ES219" s="131"/>
      <c r="ET219" s="131"/>
      <c r="EU219" s="131"/>
      <c r="EV219" s="131"/>
      <c r="EW219" s="131"/>
      <c r="EX219" s="131"/>
      <c r="EY219" s="131"/>
      <c r="EZ219" s="131"/>
      <c r="FA219" s="131"/>
      <c r="FB219" s="131"/>
      <c r="FC219" s="131"/>
      <c r="FD219" s="131"/>
      <c r="FE219" s="131"/>
      <c r="FF219" s="131"/>
      <c r="FG219" s="131"/>
      <c r="FH219" s="131"/>
      <c r="FI219" s="131"/>
      <c r="FJ219" s="131"/>
      <c r="FK219" s="131"/>
      <c r="FL219" s="131"/>
      <c r="FM219" s="131"/>
      <c r="FN219" s="131"/>
      <c r="FO219" s="131"/>
      <c r="FP219" s="131"/>
      <c r="FQ219" s="131"/>
      <c r="FR219" s="131"/>
      <c r="FS219" s="131"/>
      <c r="FT219" s="131"/>
      <c r="FU219" s="131"/>
      <c r="FV219" s="131"/>
      <c r="FW219" s="131"/>
      <c r="FX219" s="131"/>
      <c r="FY219" s="131"/>
      <c r="FZ219" s="131"/>
      <c r="GA219" s="131"/>
      <c r="GB219" s="131"/>
      <c r="GC219" s="131"/>
      <c r="GD219" s="131"/>
      <c r="GE219" s="131"/>
      <c r="GF219" s="131"/>
      <c r="GG219" s="131"/>
      <c r="GH219" s="131"/>
      <c r="GI219" s="131"/>
      <c r="GJ219" s="131"/>
      <c r="GK219" s="131"/>
      <c r="GL219" s="131"/>
      <c r="GM219" s="131"/>
      <c r="GN219" s="131"/>
      <c r="GO219" s="131"/>
      <c r="GP219" s="131"/>
      <c r="GQ219" s="131"/>
      <c r="GR219" s="131"/>
      <c r="GS219" s="131"/>
      <c r="GT219" s="131"/>
      <c r="GU219" s="131"/>
      <c r="GV219" s="131"/>
      <c r="GW219" s="131"/>
      <c r="GX219" s="131"/>
      <c r="GY219" s="131"/>
      <c r="GZ219" s="131"/>
      <c r="HA219" s="131"/>
      <c r="HB219" s="131"/>
      <c r="HC219" s="131"/>
      <c r="HD219" s="131"/>
      <c r="HE219" s="131"/>
      <c r="HF219" s="131"/>
      <c r="HG219" s="131"/>
      <c r="HH219" s="131"/>
      <c r="HI219" s="131"/>
      <c r="HJ219" s="131"/>
      <c r="HK219" s="131"/>
      <c r="HL219" s="131"/>
      <c r="HM219" s="131"/>
      <c r="HN219" s="131"/>
      <c r="HO219" s="131"/>
      <c r="HP219" s="131"/>
      <c r="HQ219" s="131"/>
      <c r="HR219" s="131"/>
      <c r="HS219" s="131"/>
      <c r="HT219" s="131"/>
      <c r="HU219" s="131"/>
      <c r="HV219" s="131"/>
      <c r="HW219" s="131"/>
      <c r="HX219" s="131"/>
      <c r="HY219" s="131"/>
      <c r="HZ219" s="131"/>
      <c r="IA219" s="131"/>
      <c r="IB219" s="131"/>
      <c r="IC219" s="131"/>
      <c r="ID219" s="131"/>
      <c r="IE219" s="131"/>
      <c r="IF219" s="131"/>
      <c r="IG219" s="131"/>
      <c r="IH219" s="131"/>
      <c r="II219" s="131"/>
      <c r="IJ219" s="131"/>
      <c r="IK219" s="131"/>
      <c r="IL219" s="131"/>
      <c r="IM219" s="131"/>
      <c r="IN219" s="131"/>
      <c r="IO219" s="131"/>
      <c r="IP219" s="131"/>
      <c r="IQ219" s="131"/>
      <c r="IR219" s="131"/>
      <c r="IS219" s="131"/>
      <c r="IT219" s="131"/>
      <c r="IU219" s="131"/>
      <c r="IV219" s="131"/>
      <c r="IW219" s="131"/>
      <c r="IX219" s="131"/>
      <c r="IY219" s="131"/>
      <c r="IZ219" s="131"/>
      <c r="JA219" s="131"/>
      <c r="JB219" s="131"/>
      <c r="JC219" s="131"/>
      <c r="JD219" s="131"/>
      <c r="JE219" s="131"/>
      <c r="JF219" s="131"/>
      <c r="JG219" s="131"/>
      <c r="JH219" s="131"/>
      <c r="JI219" s="131"/>
      <c r="JJ219" s="131"/>
      <c r="JK219" s="131"/>
      <c r="JL219" s="131"/>
      <c r="JM219" s="131"/>
      <c r="JN219" s="131"/>
      <c r="JO219" s="131"/>
      <c r="JP219" s="131"/>
      <c r="JQ219" s="131"/>
      <c r="JR219" s="131"/>
      <c r="JS219" s="131"/>
      <c r="JT219" s="131"/>
      <c r="JU219" s="131"/>
      <c r="JV219" s="131"/>
      <c r="JW219" s="131"/>
      <c r="JX219" s="131"/>
      <c r="JY219" s="131"/>
      <c r="JZ219" s="131"/>
      <c r="KA219" s="131"/>
      <c r="KB219" s="131"/>
      <c r="KC219" s="131"/>
      <c r="KD219" s="131"/>
      <c r="KE219" s="131"/>
      <c r="KF219" s="131"/>
      <c r="KG219" s="131"/>
      <c r="KH219" s="131"/>
      <c r="KI219" s="131"/>
      <c r="KJ219" s="131"/>
      <c r="KK219" s="131"/>
      <c r="KL219" s="131"/>
      <c r="KM219" s="131"/>
      <c r="KN219" s="131"/>
      <c r="KO219" s="131"/>
      <c r="KP219" s="131"/>
      <c r="KQ219" s="131"/>
      <c r="KR219" s="131"/>
      <c r="KS219" s="131"/>
      <c r="KT219" s="131"/>
      <c r="KU219" s="131"/>
      <c r="KV219" s="131"/>
      <c r="KW219" s="131"/>
      <c r="KX219" s="131"/>
      <c r="KY219" s="131"/>
      <c r="KZ219" s="131"/>
      <c r="LA219" s="131"/>
      <c r="LB219" s="131"/>
      <c r="LC219" s="131"/>
      <c r="LD219" s="131"/>
      <c r="LE219" s="131"/>
      <c r="LF219" s="131"/>
      <c r="LG219" s="131"/>
      <c r="LH219" s="131"/>
      <c r="LI219" s="131"/>
      <c r="LJ219" s="131"/>
      <c r="LK219" s="131"/>
      <c r="LL219" s="131"/>
      <c r="LM219" s="131"/>
      <c r="LN219" s="131"/>
      <c r="LO219" s="131"/>
      <c r="LP219" s="131"/>
      <c r="LQ219" s="131"/>
      <c r="LR219" s="131"/>
      <c r="LS219" s="131"/>
      <c r="LT219" s="131"/>
      <c r="LU219" s="131"/>
      <c r="LV219" s="131"/>
      <c r="LW219" s="131"/>
      <c r="LX219" s="131"/>
      <c r="LY219" s="131"/>
      <c r="LZ219" s="131"/>
      <c r="MA219" s="131"/>
      <c r="MB219" s="131"/>
      <c r="MC219" s="131"/>
      <c r="MD219" s="131"/>
      <c r="ME219" s="131"/>
      <c r="MF219" s="131"/>
      <c r="MG219" s="131"/>
      <c r="MH219" s="131"/>
      <c r="MI219" s="131"/>
      <c r="MJ219" s="131"/>
      <c r="MK219" s="131"/>
      <c r="ML219" s="131"/>
      <c r="MM219" s="131"/>
      <c r="MN219" s="131"/>
      <c r="MO219" s="131"/>
      <c r="MP219" s="131"/>
      <c r="MQ219" s="131"/>
      <c r="MR219" s="131"/>
      <c r="MS219" s="131"/>
      <c r="MT219" s="131"/>
      <c r="MU219" s="131"/>
      <c r="MV219" s="131"/>
      <c r="MW219" s="131"/>
      <c r="MX219" s="131"/>
      <c r="MY219" s="131"/>
      <c r="MZ219" s="131"/>
      <c r="NA219" s="131"/>
      <c r="NB219" s="131"/>
      <c r="NC219" s="131"/>
      <c r="ND219" s="131"/>
      <c r="NE219" s="131"/>
      <c r="NF219" s="131"/>
      <c r="NG219" s="131"/>
      <c r="NH219" s="131"/>
      <c r="NI219" s="131"/>
      <c r="NJ219" s="131"/>
      <c r="NK219" s="131"/>
      <c r="NL219" s="131"/>
      <c r="NM219" s="131"/>
      <c r="NN219" s="131"/>
      <c r="NO219" s="131"/>
      <c r="NP219" s="131"/>
      <c r="NQ219" s="131"/>
      <c r="NR219" s="131"/>
      <c r="NS219" s="131"/>
      <c r="NT219" s="131"/>
      <c r="NU219" s="131"/>
      <c r="NV219" s="131"/>
      <c r="NW219" s="131"/>
      <c r="NX219" s="131"/>
      <c r="NY219" s="131"/>
      <c r="NZ219" s="131"/>
      <c r="OA219" s="131"/>
      <c r="OB219" s="131"/>
      <c r="OC219" s="131"/>
      <c r="OD219" s="131"/>
      <c r="OE219" s="131"/>
      <c r="OF219" s="131"/>
      <c r="OG219" s="131"/>
      <c r="OH219" s="131"/>
      <c r="OI219" s="131"/>
      <c r="OJ219" s="131"/>
      <c r="OK219" s="131"/>
      <c r="OL219" s="131"/>
      <c r="OM219" s="131"/>
      <c r="ON219" s="131"/>
      <c r="OO219" s="131"/>
      <c r="OP219" s="131"/>
      <c r="OQ219" s="131"/>
      <c r="OR219" s="131"/>
      <c r="OS219" s="131"/>
      <c r="OT219" s="131"/>
      <c r="OU219" s="131"/>
      <c r="OV219" s="131"/>
      <c r="OW219" s="131"/>
      <c r="OX219" s="131"/>
      <c r="OY219" s="131"/>
      <c r="OZ219" s="131"/>
      <c r="PA219" s="131"/>
      <c r="PB219" s="131"/>
      <c r="PC219" s="131"/>
      <c r="PD219" s="131"/>
      <c r="PE219" s="131"/>
      <c r="PF219" s="131"/>
      <c r="PG219" s="131"/>
      <c r="PH219" s="131"/>
      <c r="PI219" s="131"/>
      <c r="PJ219" s="131"/>
      <c r="PK219" s="131"/>
      <c r="PL219" s="131"/>
      <c r="PM219" s="131"/>
      <c r="PN219" s="131"/>
      <c r="PO219" s="131"/>
      <c r="PP219" s="131"/>
      <c r="PQ219" s="131"/>
      <c r="PR219" s="131"/>
      <c r="PS219" s="131"/>
      <c r="PT219" s="131"/>
      <c r="PU219" s="131"/>
      <c r="PV219" s="131"/>
      <c r="PW219" s="131"/>
      <c r="PX219" s="131"/>
      <c r="PY219" s="131"/>
      <c r="PZ219" s="131"/>
      <c r="QA219" s="131"/>
      <c r="QB219" s="131"/>
      <c r="QC219" s="131"/>
      <c r="QD219" s="131"/>
      <c r="QE219" s="131"/>
      <c r="QF219" s="131"/>
      <c r="QG219" s="131"/>
      <c r="QH219" s="131"/>
      <c r="QI219" s="131"/>
      <c r="QJ219" s="131"/>
      <c r="QK219" s="131"/>
      <c r="QL219" s="131"/>
      <c r="QM219" s="131"/>
      <c r="QN219" s="131"/>
      <c r="QO219" s="131"/>
      <c r="QP219" s="131"/>
      <c r="QQ219" s="131"/>
      <c r="QR219" s="131"/>
      <c r="QS219" s="131"/>
      <c r="QT219" s="131"/>
      <c r="QU219" s="131"/>
      <c r="QV219" s="131"/>
      <c r="QW219" s="131"/>
      <c r="QX219" s="131"/>
      <c r="QY219" s="131"/>
      <c r="QZ219" s="131"/>
      <c r="RA219" s="131"/>
      <c r="RB219" s="131"/>
      <c r="RC219" s="131"/>
      <c r="RD219" s="131"/>
      <c r="RE219" s="131"/>
      <c r="RF219" s="131"/>
      <c r="RG219" s="131"/>
      <c r="RH219" s="131"/>
      <c r="RI219" s="131"/>
      <c r="RJ219" s="131"/>
      <c r="RK219" s="131"/>
      <c r="RL219" s="131"/>
      <c r="RM219" s="131"/>
      <c r="RN219" s="131"/>
      <c r="RO219" s="131"/>
      <c r="RP219" s="131"/>
      <c r="RQ219" s="131"/>
      <c r="RR219" s="131"/>
      <c r="RS219" s="131"/>
      <c r="RT219" s="131"/>
      <c r="RU219" s="131"/>
      <c r="RV219" s="131"/>
      <c r="RW219" s="131"/>
      <c r="RX219" s="131"/>
      <c r="RY219" s="131"/>
      <c r="RZ219" s="131"/>
      <c r="SA219" s="131"/>
      <c r="SB219" s="131"/>
      <c r="SC219" s="131"/>
      <c r="SD219" s="131"/>
      <c r="SE219" s="131"/>
      <c r="SF219" s="131"/>
      <c r="SG219" s="131"/>
      <c r="SH219" s="131"/>
      <c r="SI219" s="131"/>
      <c r="SJ219" s="131"/>
      <c r="SK219" s="131"/>
      <c r="SL219" s="131"/>
      <c r="SM219" s="131"/>
      <c r="SN219" s="131"/>
      <c r="SO219" s="131"/>
      <c r="SP219" s="131"/>
      <c r="SQ219" s="131"/>
      <c r="SR219" s="131"/>
      <c r="SS219" s="131"/>
      <c r="ST219" s="131"/>
      <c r="SU219" s="131"/>
      <c r="SV219" s="131"/>
      <c r="SW219" s="131"/>
      <c r="SX219" s="131"/>
      <c r="SY219" s="131"/>
      <c r="SZ219" s="131"/>
      <c r="TA219" s="131"/>
      <c r="TB219" s="131"/>
      <c r="TC219" s="131"/>
      <c r="TD219" s="131"/>
      <c r="TE219" s="131"/>
      <c r="TF219" s="131"/>
      <c r="TG219" s="131"/>
      <c r="TH219" s="131"/>
    </row>
    <row r="220" spans="1:528" s="165" customFormat="1" ht="27" customHeight="1" x14ac:dyDescent="0.45">
      <c r="A220" s="161" t="s">
        <v>2502</v>
      </c>
      <c r="B220" s="161"/>
      <c r="C220" s="162" t="s">
        <v>1595</v>
      </c>
      <c r="D220" s="152">
        <v>2105</v>
      </c>
      <c r="E220" s="152">
        <v>2144</v>
      </c>
      <c r="F220" s="163">
        <v>39</v>
      </c>
      <c r="G220" s="164">
        <f>IFERROR(F220/D220,"na")</f>
        <v>1.852731591448931E-2</v>
      </c>
      <c r="H220" s="157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  <c r="AA220" s="131"/>
      <c r="AB220" s="131"/>
      <c r="AC220" s="131"/>
      <c r="AD220" s="131"/>
      <c r="AE220" s="131"/>
      <c r="AF220" s="131"/>
      <c r="AG220" s="131"/>
      <c r="AH220" s="131"/>
      <c r="AI220" s="131"/>
      <c r="AJ220" s="131"/>
      <c r="AK220" s="131"/>
      <c r="AL220" s="131"/>
      <c r="AM220" s="131"/>
      <c r="AN220" s="131"/>
      <c r="AO220" s="131"/>
      <c r="AP220" s="131"/>
      <c r="AQ220" s="131"/>
      <c r="AR220" s="131"/>
      <c r="AS220" s="131"/>
      <c r="AT220" s="131"/>
      <c r="AU220" s="131"/>
      <c r="AV220" s="131"/>
      <c r="AW220" s="131"/>
      <c r="AX220" s="131"/>
      <c r="AY220" s="131"/>
      <c r="AZ220" s="131"/>
      <c r="BA220" s="131"/>
      <c r="BB220" s="131"/>
      <c r="BC220" s="131"/>
      <c r="BD220" s="131"/>
      <c r="BE220" s="131"/>
      <c r="BF220" s="131"/>
      <c r="BG220" s="131"/>
      <c r="BH220" s="131"/>
      <c r="BI220" s="131"/>
      <c r="BJ220" s="131"/>
      <c r="BK220" s="131"/>
      <c r="BL220" s="131"/>
      <c r="BM220" s="131"/>
      <c r="BN220" s="131"/>
      <c r="BO220" s="131"/>
      <c r="BP220" s="131"/>
      <c r="BQ220" s="131"/>
      <c r="BR220" s="131"/>
      <c r="BS220" s="131"/>
      <c r="BT220" s="131"/>
      <c r="BU220" s="131"/>
      <c r="BV220" s="131"/>
      <c r="BW220" s="131"/>
      <c r="BX220" s="131"/>
      <c r="BY220" s="131"/>
      <c r="BZ220" s="131"/>
      <c r="CA220" s="131"/>
      <c r="CB220" s="131"/>
      <c r="CC220" s="131"/>
      <c r="CD220" s="131"/>
      <c r="CE220" s="131"/>
      <c r="CF220" s="131"/>
      <c r="CG220" s="131"/>
      <c r="CH220" s="131"/>
      <c r="CI220" s="131"/>
      <c r="CJ220" s="131"/>
      <c r="CK220" s="131"/>
      <c r="CL220" s="131"/>
      <c r="CM220" s="131"/>
      <c r="CN220" s="131"/>
      <c r="CO220" s="131"/>
      <c r="CP220" s="131"/>
      <c r="CQ220" s="131"/>
      <c r="CR220" s="131"/>
      <c r="CS220" s="131"/>
      <c r="CT220" s="131"/>
      <c r="CU220" s="131"/>
      <c r="CV220" s="131"/>
      <c r="CW220" s="131"/>
      <c r="CX220" s="131"/>
      <c r="CY220" s="131"/>
      <c r="CZ220" s="131"/>
      <c r="DA220" s="131"/>
      <c r="DB220" s="131"/>
      <c r="DC220" s="131"/>
      <c r="DD220" s="131"/>
      <c r="DE220" s="131"/>
      <c r="DF220" s="131"/>
      <c r="DG220" s="131"/>
      <c r="DH220" s="131"/>
      <c r="DI220" s="131"/>
      <c r="DJ220" s="131"/>
      <c r="DK220" s="131"/>
      <c r="DL220" s="131"/>
      <c r="DM220" s="131"/>
      <c r="DN220" s="131"/>
      <c r="DO220" s="131"/>
      <c r="DP220" s="131"/>
      <c r="DQ220" s="131"/>
      <c r="DR220" s="131"/>
      <c r="DS220" s="131"/>
      <c r="DT220" s="131"/>
      <c r="DU220" s="131"/>
      <c r="DV220" s="131"/>
      <c r="DW220" s="131"/>
      <c r="DX220" s="131"/>
      <c r="DY220" s="131"/>
      <c r="DZ220" s="131"/>
      <c r="EA220" s="131"/>
      <c r="EB220" s="131"/>
      <c r="EC220" s="131"/>
      <c r="ED220" s="131"/>
      <c r="EE220" s="131"/>
      <c r="EF220" s="131"/>
      <c r="EG220" s="131"/>
      <c r="EH220" s="131"/>
      <c r="EI220" s="131"/>
      <c r="EJ220" s="131"/>
      <c r="EK220" s="131"/>
      <c r="EL220" s="131"/>
      <c r="EM220" s="131"/>
      <c r="EN220" s="131"/>
      <c r="EO220" s="131"/>
      <c r="EP220" s="131"/>
      <c r="EQ220" s="131"/>
      <c r="ER220" s="131"/>
      <c r="ES220" s="131"/>
      <c r="ET220" s="131"/>
      <c r="EU220" s="131"/>
      <c r="EV220" s="131"/>
      <c r="EW220" s="131"/>
      <c r="EX220" s="131"/>
      <c r="EY220" s="131"/>
      <c r="EZ220" s="131"/>
      <c r="FA220" s="131"/>
      <c r="FB220" s="131"/>
      <c r="FC220" s="131"/>
      <c r="FD220" s="131"/>
      <c r="FE220" s="131"/>
      <c r="FF220" s="131"/>
      <c r="FG220" s="131"/>
      <c r="FH220" s="131"/>
      <c r="FI220" s="131"/>
      <c r="FJ220" s="131"/>
      <c r="FK220" s="131"/>
      <c r="FL220" s="131"/>
      <c r="FM220" s="131"/>
      <c r="FN220" s="131"/>
      <c r="FO220" s="131"/>
      <c r="FP220" s="131"/>
      <c r="FQ220" s="131"/>
      <c r="FR220" s="131"/>
      <c r="FS220" s="131"/>
      <c r="FT220" s="131"/>
      <c r="FU220" s="131"/>
      <c r="FV220" s="131"/>
      <c r="FW220" s="131"/>
      <c r="FX220" s="131"/>
      <c r="FY220" s="131"/>
      <c r="FZ220" s="131"/>
      <c r="GA220" s="131"/>
      <c r="GB220" s="131"/>
      <c r="GC220" s="131"/>
      <c r="GD220" s="131"/>
      <c r="GE220" s="131"/>
      <c r="GF220" s="131"/>
      <c r="GG220" s="131"/>
      <c r="GH220" s="131"/>
      <c r="GI220" s="131"/>
      <c r="GJ220" s="131"/>
      <c r="GK220" s="131"/>
      <c r="GL220" s="131"/>
      <c r="GM220" s="131"/>
      <c r="GN220" s="131"/>
      <c r="GO220" s="131"/>
      <c r="GP220" s="131"/>
      <c r="GQ220" s="131"/>
      <c r="GR220" s="131"/>
      <c r="GS220" s="131"/>
      <c r="GT220" s="131"/>
      <c r="GU220" s="131"/>
      <c r="GV220" s="131"/>
      <c r="GW220" s="131"/>
      <c r="GX220" s="131"/>
      <c r="GY220" s="131"/>
      <c r="GZ220" s="131"/>
      <c r="HA220" s="131"/>
      <c r="HB220" s="131"/>
      <c r="HC220" s="131"/>
      <c r="HD220" s="131"/>
      <c r="HE220" s="131"/>
      <c r="HF220" s="131"/>
      <c r="HG220" s="131"/>
      <c r="HH220" s="131"/>
      <c r="HI220" s="131"/>
      <c r="HJ220" s="131"/>
      <c r="HK220" s="131"/>
      <c r="HL220" s="131"/>
      <c r="HM220" s="131"/>
      <c r="HN220" s="131"/>
      <c r="HO220" s="131"/>
      <c r="HP220" s="131"/>
      <c r="HQ220" s="131"/>
      <c r="HR220" s="131"/>
      <c r="HS220" s="131"/>
      <c r="HT220" s="131"/>
      <c r="HU220" s="131"/>
      <c r="HV220" s="131"/>
      <c r="HW220" s="131"/>
      <c r="HX220" s="131"/>
      <c r="HY220" s="131"/>
      <c r="HZ220" s="131"/>
      <c r="IA220" s="131"/>
      <c r="IB220" s="131"/>
      <c r="IC220" s="131"/>
      <c r="ID220" s="131"/>
      <c r="IE220" s="131"/>
      <c r="IF220" s="131"/>
      <c r="IG220" s="131"/>
      <c r="IH220" s="131"/>
      <c r="II220" s="131"/>
      <c r="IJ220" s="131"/>
      <c r="IK220" s="131"/>
      <c r="IL220" s="131"/>
      <c r="IM220" s="131"/>
      <c r="IN220" s="131"/>
      <c r="IO220" s="131"/>
      <c r="IP220" s="131"/>
      <c r="IQ220" s="131"/>
      <c r="IR220" s="131"/>
      <c r="IS220" s="131"/>
      <c r="IT220" s="131"/>
      <c r="IU220" s="131"/>
      <c r="IV220" s="131"/>
      <c r="IW220" s="131"/>
      <c r="IX220" s="131"/>
      <c r="IY220" s="131"/>
      <c r="IZ220" s="131"/>
      <c r="JA220" s="131"/>
      <c r="JB220" s="131"/>
      <c r="JC220" s="131"/>
      <c r="JD220" s="131"/>
      <c r="JE220" s="131"/>
      <c r="JF220" s="131"/>
      <c r="JG220" s="131"/>
      <c r="JH220" s="131"/>
      <c r="JI220" s="131"/>
      <c r="JJ220" s="131"/>
      <c r="JK220" s="131"/>
      <c r="JL220" s="131"/>
      <c r="JM220" s="131"/>
      <c r="JN220" s="131"/>
      <c r="JO220" s="131"/>
      <c r="JP220" s="131"/>
      <c r="JQ220" s="131"/>
      <c r="JR220" s="131"/>
      <c r="JS220" s="131"/>
      <c r="JT220" s="131"/>
      <c r="JU220" s="131"/>
      <c r="JV220" s="131"/>
      <c r="JW220" s="131"/>
      <c r="JX220" s="131"/>
      <c r="JY220" s="131"/>
      <c r="JZ220" s="131"/>
      <c r="KA220" s="131"/>
      <c r="KB220" s="131"/>
      <c r="KC220" s="131"/>
      <c r="KD220" s="131"/>
      <c r="KE220" s="131"/>
      <c r="KF220" s="131"/>
      <c r="KG220" s="131"/>
      <c r="KH220" s="131"/>
      <c r="KI220" s="131"/>
      <c r="KJ220" s="131"/>
      <c r="KK220" s="131"/>
      <c r="KL220" s="131"/>
      <c r="KM220" s="131"/>
      <c r="KN220" s="131"/>
      <c r="KO220" s="131"/>
      <c r="KP220" s="131"/>
      <c r="KQ220" s="131"/>
      <c r="KR220" s="131"/>
      <c r="KS220" s="131"/>
      <c r="KT220" s="131"/>
      <c r="KU220" s="131"/>
      <c r="KV220" s="131"/>
      <c r="KW220" s="131"/>
      <c r="KX220" s="131"/>
      <c r="KY220" s="131"/>
      <c r="KZ220" s="131"/>
      <c r="LA220" s="131"/>
      <c r="LB220" s="131"/>
      <c r="LC220" s="131"/>
      <c r="LD220" s="131"/>
      <c r="LE220" s="131"/>
      <c r="LF220" s="131"/>
      <c r="LG220" s="131"/>
      <c r="LH220" s="131"/>
      <c r="LI220" s="131"/>
      <c r="LJ220" s="131"/>
      <c r="LK220" s="131"/>
      <c r="LL220" s="131"/>
      <c r="LM220" s="131"/>
      <c r="LN220" s="131"/>
      <c r="LO220" s="131"/>
      <c r="LP220" s="131"/>
      <c r="LQ220" s="131"/>
      <c r="LR220" s="131"/>
      <c r="LS220" s="131"/>
      <c r="LT220" s="131"/>
      <c r="LU220" s="131"/>
      <c r="LV220" s="131"/>
      <c r="LW220" s="131"/>
      <c r="LX220" s="131"/>
      <c r="LY220" s="131"/>
      <c r="LZ220" s="131"/>
      <c r="MA220" s="131"/>
      <c r="MB220" s="131"/>
      <c r="MC220" s="131"/>
      <c r="MD220" s="131"/>
      <c r="ME220" s="131"/>
      <c r="MF220" s="131"/>
      <c r="MG220" s="131"/>
      <c r="MH220" s="131"/>
      <c r="MI220" s="131"/>
      <c r="MJ220" s="131"/>
      <c r="MK220" s="131"/>
      <c r="ML220" s="131"/>
      <c r="MM220" s="131"/>
      <c r="MN220" s="131"/>
      <c r="MO220" s="131"/>
      <c r="MP220" s="131"/>
      <c r="MQ220" s="131"/>
      <c r="MR220" s="131"/>
      <c r="MS220" s="131"/>
      <c r="MT220" s="131"/>
      <c r="MU220" s="131"/>
      <c r="MV220" s="131"/>
      <c r="MW220" s="131"/>
      <c r="MX220" s="131"/>
      <c r="MY220" s="131"/>
      <c r="MZ220" s="131"/>
      <c r="NA220" s="131"/>
      <c r="NB220" s="131"/>
      <c r="NC220" s="131"/>
      <c r="ND220" s="131"/>
      <c r="NE220" s="131"/>
      <c r="NF220" s="131"/>
      <c r="NG220" s="131"/>
      <c r="NH220" s="131"/>
      <c r="NI220" s="131"/>
      <c r="NJ220" s="131"/>
      <c r="NK220" s="131"/>
      <c r="NL220" s="131"/>
      <c r="NM220" s="131"/>
      <c r="NN220" s="131"/>
      <c r="NO220" s="131"/>
      <c r="NP220" s="131"/>
      <c r="NQ220" s="131"/>
      <c r="NR220" s="131"/>
      <c r="NS220" s="131"/>
      <c r="NT220" s="131"/>
      <c r="NU220" s="131"/>
      <c r="NV220" s="131"/>
      <c r="NW220" s="131"/>
      <c r="NX220" s="131"/>
      <c r="NY220" s="131"/>
      <c r="NZ220" s="131"/>
      <c r="OA220" s="131"/>
      <c r="OB220" s="131"/>
      <c r="OC220" s="131"/>
      <c r="OD220" s="131"/>
      <c r="OE220" s="131"/>
      <c r="OF220" s="131"/>
      <c r="OG220" s="131"/>
      <c r="OH220" s="131"/>
      <c r="OI220" s="131"/>
      <c r="OJ220" s="131"/>
      <c r="OK220" s="131"/>
      <c r="OL220" s="131"/>
      <c r="OM220" s="131"/>
      <c r="ON220" s="131"/>
      <c r="OO220" s="131"/>
      <c r="OP220" s="131"/>
      <c r="OQ220" s="131"/>
      <c r="OR220" s="131"/>
      <c r="OS220" s="131"/>
      <c r="OT220" s="131"/>
      <c r="OU220" s="131"/>
      <c r="OV220" s="131"/>
      <c r="OW220" s="131"/>
      <c r="OX220" s="131"/>
      <c r="OY220" s="131"/>
      <c r="OZ220" s="131"/>
      <c r="PA220" s="131"/>
      <c r="PB220" s="131"/>
      <c r="PC220" s="131"/>
      <c r="PD220" s="131"/>
      <c r="PE220" s="131"/>
      <c r="PF220" s="131"/>
      <c r="PG220" s="131"/>
      <c r="PH220" s="131"/>
      <c r="PI220" s="131"/>
      <c r="PJ220" s="131"/>
      <c r="PK220" s="131"/>
      <c r="PL220" s="131"/>
      <c r="PM220" s="131"/>
      <c r="PN220" s="131"/>
      <c r="PO220" s="131"/>
      <c r="PP220" s="131"/>
      <c r="PQ220" s="131"/>
      <c r="PR220" s="131"/>
      <c r="PS220" s="131"/>
      <c r="PT220" s="131"/>
      <c r="PU220" s="131"/>
      <c r="PV220" s="131"/>
      <c r="PW220" s="131"/>
      <c r="PX220" s="131"/>
      <c r="PY220" s="131"/>
      <c r="PZ220" s="131"/>
      <c r="QA220" s="131"/>
      <c r="QB220" s="131"/>
      <c r="QC220" s="131"/>
      <c r="QD220" s="131"/>
      <c r="QE220" s="131"/>
      <c r="QF220" s="131"/>
      <c r="QG220" s="131"/>
      <c r="QH220" s="131"/>
      <c r="QI220" s="131"/>
      <c r="QJ220" s="131"/>
      <c r="QK220" s="131"/>
      <c r="QL220" s="131"/>
      <c r="QM220" s="131"/>
      <c r="QN220" s="131"/>
      <c r="QO220" s="131"/>
      <c r="QP220" s="131"/>
      <c r="QQ220" s="131"/>
      <c r="QR220" s="131"/>
      <c r="QS220" s="131"/>
      <c r="QT220" s="131"/>
      <c r="QU220" s="131"/>
      <c r="QV220" s="131"/>
      <c r="QW220" s="131"/>
      <c r="QX220" s="131"/>
      <c r="QY220" s="131"/>
      <c r="QZ220" s="131"/>
      <c r="RA220" s="131"/>
      <c r="RB220" s="131"/>
      <c r="RC220" s="131"/>
      <c r="RD220" s="131"/>
      <c r="RE220" s="131"/>
      <c r="RF220" s="131"/>
      <c r="RG220" s="131"/>
      <c r="RH220" s="131"/>
      <c r="RI220" s="131"/>
      <c r="RJ220" s="131"/>
      <c r="RK220" s="131"/>
      <c r="RL220" s="131"/>
      <c r="RM220" s="131"/>
      <c r="RN220" s="131"/>
      <c r="RO220" s="131"/>
      <c r="RP220" s="131"/>
      <c r="RQ220" s="131"/>
      <c r="RR220" s="131"/>
      <c r="RS220" s="131"/>
      <c r="RT220" s="131"/>
      <c r="RU220" s="131"/>
      <c r="RV220" s="131"/>
      <c r="RW220" s="131"/>
      <c r="RX220" s="131"/>
      <c r="RY220" s="131"/>
      <c r="RZ220" s="131"/>
      <c r="SA220" s="131"/>
      <c r="SB220" s="131"/>
      <c r="SC220" s="131"/>
      <c r="SD220" s="131"/>
      <c r="SE220" s="131"/>
      <c r="SF220" s="131"/>
      <c r="SG220" s="131"/>
      <c r="SH220" s="131"/>
      <c r="SI220" s="131"/>
      <c r="SJ220" s="131"/>
      <c r="SK220" s="131"/>
      <c r="SL220" s="131"/>
      <c r="SM220" s="131"/>
      <c r="SN220" s="131"/>
      <c r="SO220" s="131"/>
      <c r="SP220" s="131"/>
      <c r="SQ220" s="131"/>
      <c r="SR220" s="131"/>
      <c r="SS220" s="131"/>
      <c r="ST220" s="131"/>
      <c r="SU220" s="131"/>
      <c r="SV220" s="131"/>
      <c r="SW220" s="131"/>
      <c r="SX220" s="131"/>
      <c r="SY220" s="131"/>
      <c r="SZ220" s="131"/>
      <c r="TA220" s="131"/>
      <c r="TB220" s="131"/>
      <c r="TC220" s="131"/>
      <c r="TD220" s="131"/>
      <c r="TE220" s="131"/>
      <c r="TF220" s="131"/>
      <c r="TG220" s="131"/>
      <c r="TH220" s="131"/>
    </row>
    <row r="221" spans="1:528" s="165" customFormat="1" ht="28.5" customHeight="1" x14ac:dyDescent="0.45">
      <c r="A221" s="161" t="s">
        <v>3528</v>
      </c>
      <c r="B221" s="161"/>
      <c r="C221" s="162" t="s">
        <v>1595</v>
      </c>
      <c r="D221" s="152">
        <v>1754</v>
      </c>
      <c r="E221" s="152">
        <v>1788</v>
      </c>
      <c r="F221" s="163">
        <v>34</v>
      </c>
      <c r="G221" s="164">
        <f>IFERROR(F221/D221,"na")</f>
        <v>1.9384264538198404E-2</v>
      </c>
      <c r="H221" s="157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  <c r="AA221" s="131"/>
      <c r="AB221" s="131"/>
      <c r="AC221" s="131"/>
      <c r="AD221" s="131"/>
      <c r="AE221" s="131"/>
      <c r="AF221" s="131"/>
      <c r="AG221" s="131"/>
      <c r="AH221" s="131"/>
      <c r="AI221" s="131"/>
      <c r="AJ221" s="131"/>
      <c r="AK221" s="131"/>
      <c r="AL221" s="131"/>
      <c r="AM221" s="131"/>
      <c r="AN221" s="131"/>
      <c r="AO221" s="131"/>
      <c r="AP221" s="131"/>
      <c r="AQ221" s="131"/>
      <c r="AR221" s="131"/>
      <c r="AS221" s="131"/>
      <c r="AT221" s="131"/>
      <c r="AU221" s="131"/>
      <c r="AV221" s="131"/>
      <c r="AW221" s="131"/>
      <c r="AX221" s="131"/>
      <c r="AY221" s="131"/>
      <c r="AZ221" s="131"/>
      <c r="BA221" s="131"/>
      <c r="BB221" s="131"/>
      <c r="BC221" s="131"/>
      <c r="BD221" s="131"/>
      <c r="BE221" s="131"/>
      <c r="BF221" s="131"/>
      <c r="BG221" s="131"/>
      <c r="BH221" s="131"/>
      <c r="BI221" s="131"/>
      <c r="BJ221" s="131"/>
      <c r="BK221" s="131"/>
      <c r="BL221" s="131"/>
      <c r="BM221" s="131"/>
      <c r="BN221" s="131"/>
      <c r="BO221" s="131"/>
      <c r="BP221" s="131"/>
      <c r="BQ221" s="131"/>
      <c r="BR221" s="131"/>
      <c r="BS221" s="131"/>
      <c r="BT221" s="131"/>
      <c r="BU221" s="131"/>
      <c r="BV221" s="131"/>
      <c r="BW221" s="131"/>
      <c r="BX221" s="131"/>
      <c r="BY221" s="131"/>
      <c r="BZ221" s="131"/>
      <c r="CA221" s="131"/>
      <c r="CB221" s="131"/>
      <c r="CC221" s="131"/>
      <c r="CD221" s="131"/>
      <c r="CE221" s="131"/>
      <c r="CF221" s="131"/>
      <c r="CG221" s="131"/>
      <c r="CH221" s="131"/>
      <c r="CI221" s="131"/>
      <c r="CJ221" s="131"/>
      <c r="CK221" s="131"/>
      <c r="CL221" s="131"/>
      <c r="CM221" s="131"/>
      <c r="CN221" s="131"/>
      <c r="CO221" s="131"/>
      <c r="CP221" s="131"/>
      <c r="CQ221" s="131"/>
      <c r="CR221" s="131"/>
      <c r="CS221" s="131"/>
      <c r="CT221" s="131"/>
      <c r="CU221" s="131"/>
      <c r="CV221" s="131"/>
      <c r="CW221" s="131"/>
      <c r="CX221" s="131"/>
      <c r="CY221" s="131"/>
      <c r="CZ221" s="131"/>
      <c r="DA221" s="131"/>
      <c r="DB221" s="131"/>
      <c r="DC221" s="131"/>
      <c r="DD221" s="131"/>
      <c r="DE221" s="131"/>
      <c r="DF221" s="131"/>
      <c r="DG221" s="131"/>
      <c r="DH221" s="131"/>
      <c r="DI221" s="131"/>
      <c r="DJ221" s="131"/>
      <c r="DK221" s="131"/>
      <c r="DL221" s="131"/>
      <c r="DM221" s="131"/>
      <c r="DN221" s="131"/>
      <c r="DO221" s="131"/>
      <c r="DP221" s="131"/>
      <c r="DQ221" s="131"/>
      <c r="DR221" s="131"/>
      <c r="DS221" s="131"/>
      <c r="DT221" s="131"/>
      <c r="DU221" s="131"/>
      <c r="DV221" s="131"/>
      <c r="DW221" s="131"/>
      <c r="DX221" s="131"/>
      <c r="DY221" s="131"/>
      <c r="DZ221" s="131"/>
      <c r="EA221" s="131"/>
      <c r="EB221" s="131"/>
      <c r="EC221" s="131"/>
      <c r="ED221" s="131"/>
      <c r="EE221" s="131"/>
      <c r="EF221" s="131"/>
      <c r="EG221" s="131"/>
      <c r="EH221" s="131"/>
      <c r="EI221" s="131"/>
      <c r="EJ221" s="131"/>
      <c r="EK221" s="131"/>
      <c r="EL221" s="131"/>
      <c r="EM221" s="131"/>
      <c r="EN221" s="131"/>
      <c r="EO221" s="131"/>
      <c r="EP221" s="131"/>
      <c r="EQ221" s="131"/>
      <c r="ER221" s="131"/>
      <c r="ES221" s="131"/>
      <c r="ET221" s="131"/>
      <c r="EU221" s="131"/>
      <c r="EV221" s="131"/>
      <c r="EW221" s="131"/>
      <c r="EX221" s="131"/>
      <c r="EY221" s="131"/>
      <c r="EZ221" s="131"/>
      <c r="FA221" s="131"/>
      <c r="FB221" s="131"/>
      <c r="FC221" s="131"/>
      <c r="FD221" s="131"/>
      <c r="FE221" s="131"/>
      <c r="FF221" s="131"/>
      <c r="FG221" s="131"/>
      <c r="FH221" s="131"/>
      <c r="FI221" s="131"/>
      <c r="FJ221" s="131"/>
      <c r="FK221" s="131"/>
      <c r="FL221" s="131"/>
      <c r="FM221" s="131"/>
      <c r="FN221" s="131"/>
      <c r="FO221" s="131"/>
      <c r="FP221" s="131"/>
      <c r="FQ221" s="131"/>
      <c r="FR221" s="131"/>
      <c r="FS221" s="131"/>
      <c r="FT221" s="131"/>
      <c r="FU221" s="131"/>
      <c r="FV221" s="131"/>
      <c r="FW221" s="131"/>
      <c r="FX221" s="131"/>
      <c r="FY221" s="131"/>
      <c r="FZ221" s="131"/>
      <c r="GA221" s="131"/>
      <c r="GB221" s="131"/>
      <c r="GC221" s="131"/>
      <c r="GD221" s="131"/>
      <c r="GE221" s="131"/>
      <c r="GF221" s="131"/>
      <c r="GG221" s="131"/>
      <c r="GH221" s="131"/>
      <c r="GI221" s="131"/>
      <c r="GJ221" s="131"/>
      <c r="GK221" s="131"/>
      <c r="GL221" s="131"/>
      <c r="GM221" s="131"/>
      <c r="GN221" s="131"/>
      <c r="GO221" s="131"/>
      <c r="GP221" s="131"/>
      <c r="GQ221" s="131"/>
      <c r="GR221" s="131"/>
      <c r="GS221" s="131"/>
      <c r="GT221" s="131"/>
      <c r="GU221" s="131"/>
      <c r="GV221" s="131"/>
      <c r="GW221" s="131"/>
      <c r="GX221" s="131"/>
      <c r="GY221" s="131"/>
      <c r="GZ221" s="131"/>
      <c r="HA221" s="131"/>
      <c r="HB221" s="131"/>
      <c r="HC221" s="131"/>
      <c r="HD221" s="131"/>
      <c r="HE221" s="131"/>
      <c r="HF221" s="131"/>
      <c r="HG221" s="131"/>
      <c r="HH221" s="131"/>
      <c r="HI221" s="131"/>
      <c r="HJ221" s="131"/>
      <c r="HK221" s="131"/>
      <c r="HL221" s="131"/>
      <c r="HM221" s="131"/>
      <c r="HN221" s="131"/>
      <c r="HO221" s="131"/>
      <c r="HP221" s="131"/>
      <c r="HQ221" s="131"/>
      <c r="HR221" s="131"/>
      <c r="HS221" s="131"/>
      <c r="HT221" s="131"/>
      <c r="HU221" s="131"/>
      <c r="HV221" s="131"/>
      <c r="HW221" s="131"/>
      <c r="HX221" s="131"/>
      <c r="HY221" s="131"/>
      <c r="HZ221" s="131"/>
      <c r="IA221" s="131"/>
      <c r="IB221" s="131"/>
      <c r="IC221" s="131"/>
      <c r="ID221" s="131"/>
      <c r="IE221" s="131"/>
      <c r="IF221" s="131"/>
      <c r="IG221" s="131"/>
      <c r="IH221" s="131"/>
      <c r="II221" s="131"/>
      <c r="IJ221" s="131"/>
      <c r="IK221" s="131"/>
      <c r="IL221" s="131"/>
      <c r="IM221" s="131"/>
      <c r="IN221" s="131"/>
      <c r="IO221" s="131"/>
      <c r="IP221" s="131"/>
      <c r="IQ221" s="131"/>
      <c r="IR221" s="131"/>
      <c r="IS221" s="131"/>
      <c r="IT221" s="131"/>
      <c r="IU221" s="131"/>
      <c r="IV221" s="131"/>
      <c r="IW221" s="131"/>
      <c r="IX221" s="131"/>
      <c r="IY221" s="131"/>
      <c r="IZ221" s="131"/>
      <c r="JA221" s="131"/>
      <c r="JB221" s="131"/>
      <c r="JC221" s="131"/>
      <c r="JD221" s="131"/>
      <c r="JE221" s="131"/>
      <c r="JF221" s="131"/>
      <c r="JG221" s="131"/>
      <c r="JH221" s="131"/>
      <c r="JI221" s="131"/>
      <c r="JJ221" s="131"/>
      <c r="JK221" s="131"/>
      <c r="JL221" s="131"/>
      <c r="JM221" s="131"/>
      <c r="JN221" s="131"/>
      <c r="JO221" s="131"/>
      <c r="JP221" s="131"/>
      <c r="JQ221" s="131"/>
      <c r="JR221" s="131"/>
      <c r="JS221" s="131"/>
      <c r="JT221" s="131"/>
      <c r="JU221" s="131"/>
      <c r="JV221" s="131"/>
      <c r="JW221" s="131"/>
      <c r="JX221" s="131"/>
      <c r="JY221" s="131"/>
      <c r="JZ221" s="131"/>
      <c r="KA221" s="131"/>
      <c r="KB221" s="131"/>
      <c r="KC221" s="131"/>
      <c r="KD221" s="131"/>
      <c r="KE221" s="131"/>
      <c r="KF221" s="131"/>
      <c r="KG221" s="131"/>
      <c r="KH221" s="131"/>
      <c r="KI221" s="131"/>
      <c r="KJ221" s="131"/>
      <c r="KK221" s="131"/>
      <c r="KL221" s="131"/>
      <c r="KM221" s="131"/>
      <c r="KN221" s="131"/>
      <c r="KO221" s="131"/>
      <c r="KP221" s="131"/>
      <c r="KQ221" s="131"/>
      <c r="KR221" s="131"/>
      <c r="KS221" s="131"/>
      <c r="KT221" s="131"/>
      <c r="KU221" s="131"/>
      <c r="KV221" s="131"/>
      <c r="KW221" s="131"/>
      <c r="KX221" s="131"/>
      <c r="KY221" s="131"/>
      <c r="KZ221" s="131"/>
      <c r="LA221" s="131"/>
      <c r="LB221" s="131"/>
      <c r="LC221" s="131"/>
      <c r="LD221" s="131"/>
      <c r="LE221" s="131"/>
      <c r="LF221" s="131"/>
      <c r="LG221" s="131"/>
      <c r="LH221" s="131"/>
      <c r="LI221" s="131"/>
      <c r="LJ221" s="131"/>
      <c r="LK221" s="131"/>
      <c r="LL221" s="131"/>
      <c r="LM221" s="131"/>
      <c r="LN221" s="131"/>
      <c r="LO221" s="131"/>
      <c r="LP221" s="131"/>
      <c r="LQ221" s="131"/>
      <c r="LR221" s="131"/>
      <c r="LS221" s="131"/>
      <c r="LT221" s="131"/>
      <c r="LU221" s="131"/>
      <c r="LV221" s="131"/>
      <c r="LW221" s="131"/>
      <c r="LX221" s="131"/>
      <c r="LY221" s="131"/>
      <c r="LZ221" s="131"/>
      <c r="MA221" s="131"/>
      <c r="MB221" s="131"/>
      <c r="MC221" s="131"/>
      <c r="MD221" s="131"/>
      <c r="ME221" s="131"/>
      <c r="MF221" s="131"/>
      <c r="MG221" s="131"/>
      <c r="MH221" s="131"/>
      <c r="MI221" s="131"/>
      <c r="MJ221" s="131"/>
      <c r="MK221" s="131"/>
      <c r="ML221" s="131"/>
      <c r="MM221" s="131"/>
      <c r="MN221" s="131"/>
      <c r="MO221" s="131"/>
      <c r="MP221" s="131"/>
      <c r="MQ221" s="131"/>
      <c r="MR221" s="131"/>
      <c r="MS221" s="131"/>
      <c r="MT221" s="131"/>
      <c r="MU221" s="131"/>
      <c r="MV221" s="131"/>
      <c r="MW221" s="131"/>
      <c r="MX221" s="131"/>
      <c r="MY221" s="131"/>
      <c r="MZ221" s="131"/>
      <c r="NA221" s="131"/>
      <c r="NB221" s="131"/>
      <c r="NC221" s="131"/>
      <c r="ND221" s="131"/>
      <c r="NE221" s="131"/>
      <c r="NF221" s="131"/>
      <c r="NG221" s="131"/>
      <c r="NH221" s="131"/>
      <c r="NI221" s="131"/>
      <c r="NJ221" s="131"/>
      <c r="NK221" s="131"/>
      <c r="NL221" s="131"/>
      <c r="NM221" s="131"/>
      <c r="NN221" s="131"/>
      <c r="NO221" s="131"/>
      <c r="NP221" s="131"/>
      <c r="NQ221" s="131"/>
      <c r="NR221" s="131"/>
      <c r="NS221" s="131"/>
      <c r="NT221" s="131"/>
      <c r="NU221" s="131"/>
      <c r="NV221" s="131"/>
      <c r="NW221" s="131"/>
      <c r="NX221" s="131"/>
      <c r="NY221" s="131"/>
      <c r="NZ221" s="131"/>
      <c r="OA221" s="131"/>
      <c r="OB221" s="131"/>
      <c r="OC221" s="131"/>
      <c r="OD221" s="131"/>
      <c r="OE221" s="131"/>
      <c r="OF221" s="131"/>
      <c r="OG221" s="131"/>
      <c r="OH221" s="131"/>
      <c r="OI221" s="131"/>
      <c r="OJ221" s="131"/>
      <c r="OK221" s="131"/>
      <c r="OL221" s="131"/>
      <c r="OM221" s="131"/>
      <c r="ON221" s="131"/>
      <c r="OO221" s="131"/>
      <c r="OP221" s="131"/>
      <c r="OQ221" s="131"/>
      <c r="OR221" s="131"/>
      <c r="OS221" s="131"/>
      <c r="OT221" s="131"/>
      <c r="OU221" s="131"/>
      <c r="OV221" s="131"/>
      <c r="OW221" s="131"/>
      <c r="OX221" s="131"/>
      <c r="OY221" s="131"/>
      <c r="OZ221" s="131"/>
      <c r="PA221" s="131"/>
      <c r="PB221" s="131"/>
      <c r="PC221" s="131"/>
      <c r="PD221" s="131"/>
      <c r="PE221" s="131"/>
      <c r="PF221" s="131"/>
      <c r="PG221" s="131"/>
      <c r="PH221" s="131"/>
      <c r="PI221" s="131"/>
      <c r="PJ221" s="131"/>
      <c r="PK221" s="131"/>
      <c r="PL221" s="131"/>
      <c r="PM221" s="131"/>
      <c r="PN221" s="131"/>
      <c r="PO221" s="131"/>
      <c r="PP221" s="131"/>
      <c r="PQ221" s="131"/>
      <c r="PR221" s="131"/>
      <c r="PS221" s="131"/>
      <c r="PT221" s="131"/>
      <c r="PU221" s="131"/>
      <c r="PV221" s="131"/>
      <c r="PW221" s="131"/>
      <c r="PX221" s="131"/>
      <c r="PY221" s="131"/>
      <c r="PZ221" s="131"/>
      <c r="QA221" s="131"/>
      <c r="QB221" s="131"/>
      <c r="QC221" s="131"/>
      <c r="QD221" s="131"/>
      <c r="QE221" s="131"/>
      <c r="QF221" s="131"/>
      <c r="QG221" s="131"/>
      <c r="QH221" s="131"/>
      <c r="QI221" s="131"/>
      <c r="QJ221" s="131"/>
      <c r="QK221" s="131"/>
      <c r="QL221" s="131"/>
      <c r="QM221" s="131"/>
      <c r="QN221" s="131"/>
      <c r="QO221" s="131"/>
      <c r="QP221" s="131"/>
      <c r="QQ221" s="131"/>
      <c r="QR221" s="131"/>
      <c r="QS221" s="131"/>
      <c r="QT221" s="131"/>
      <c r="QU221" s="131"/>
      <c r="QV221" s="131"/>
      <c r="QW221" s="131"/>
      <c r="QX221" s="131"/>
      <c r="QY221" s="131"/>
      <c r="QZ221" s="131"/>
      <c r="RA221" s="131"/>
      <c r="RB221" s="131"/>
      <c r="RC221" s="131"/>
      <c r="RD221" s="131"/>
      <c r="RE221" s="131"/>
      <c r="RF221" s="131"/>
      <c r="RG221" s="131"/>
      <c r="RH221" s="131"/>
      <c r="RI221" s="131"/>
      <c r="RJ221" s="131"/>
      <c r="RK221" s="131"/>
      <c r="RL221" s="131"/>
      <c r="RM221" s="131"/>
      <c r="RN221" s="131"/>
      <c r="RO221" s="131"/>
      <c r="RP221" s="131"/>
      <c r="RQ221" s="131"/>
      <c r="RR221" s="131"/>
      <c r="RS221" s="131"/>
      <c r="RT221" s="131"/>
      <c r="RU221" s="131"/>
      <c r="RV221" s="131"/>
      <c r="RW221" s="131"/>
      <c r="RX221" s="131"/>
      <c r="RY221" s="131"/>
      <c r="RZ221" s="131"/>
      <c r="SA221" s="131"/>
      <c r="SB221" s="131"/>
      <c r="SC221" s="131"/>
      <c r="SD221" s="131"/>
      <c r="SE221" s="131"/>
      <c r="SF221" s="131"/>
      <c r="SG221" s="131"/>
      <c r="SH221" s="131"/>
      <c r="SI221" s="131"/>
      <c r="SJ221" s="131"/>
      <c r="SK221" s="131"/>
      <c r="SL221" s="131"/>
      <c r="SM221" s="131"/>
      <c r="SN221" s="131"/>
      <c r="SO221" s="131"/>
      <c r="SP221" s="131"/>
      <c r="SQ221" s="131"/>
      <c r="SR221" s="131"/>
      <c r="SS221" s="131"/>
      <c r="ST221" s="131"/>
      <c r="SU221" s="131"/>
      <c r="SV221" s="131"/>
      <c r="SW221" s="131"/>
      <c r="SX221" s="131"/>
      <c r="SY221" s="131"/>
      <c r="SZ221" s="131"/>
      <c r="TA221" s="131"/>
      <c r="TB221" s="131"/>
      <c r="TC221" s="131"/>
      <c r="TD221" s="131"/>
      <c r="TE221" s="131"/>
      <c r="TF221" s="131"/>
      <c r="TG221" s="131"/>
      <c r="TH221" s="131"/>
    </row>
    <row r="222" spans="1:528" s="165" customFormat="1" ht="30" customHeight="1" x14ac:dyDescent="0.45">
      <c r="A222" s="161" t="s">
        <v>3529</v>
      </c>
      <c r="B222" s="161"/>
      <c r="C222" s="162" t="s">
        <v>1595</v>
      </c>
      <c r="D222" s="152">
        <v>1228</v>
      </c>
      <c r="E222" s="152">
        <v>1250</v>
      </c>
      <c r="F222" s="163">
        <v>22</v>
      </c>
      <c r="G222" s="164">
        <f>IFERROR(F222/D222,"na")</f>
        <v>1.7915309446254073E-2</v>
      </c>
      <c r="H222" s="157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  <c r="AA222" s="131"/>
      <c r="AB222" s="131"/>
      <c r="AC222" s="131"/>
      <c r="AD222" s="131"/>
      <c r="AE222" s="131"/>
      <c r="AF222" s="131"/>
      <c r="AG222" s="131"/>
      <c r="AH222" s="131"/>
      <c r="AI222" s="131"/>
      <c r="AJ222" s="131"/>
      <c r="AK222" s="131"/>
      <c r="AL222" s="131"/>
      <c r="AM222" s="131"/>
      <c r="AN222" s="131"/>
      <c r="AO222" s="131"/>
      <c r="AP222" s="131"/>
      <c r="AQ222" s="131"/>
      <c r="AR222" s="131"/>
      <c r="AS222" s="131"/>
      <c r="AT222" s="131"/>
      <c r="AU222" s="131"/>
      <c r="AV222" s="131"/>
      <c r="AW222" s="131"/>
      <c r="AX222" s="131"/>
      <c r="AY222" s="131"/>
      <c r="AZ222" s="131"/>
      <c r="BA222" s="131"/>
      <c r="BB222" s="131"/>
      <c r="BC222" s="131"/>
      <c r="BD222" s="131"/>
      <c r="BE222" s="131"/>
      <c r="BF222" s="131"/>
      <c r="BG222" s="131"/>
      <c r="BH222" s="131"/>
      <c r="BI222" s="131"/>
      <c r="BJ222" s="131"/>
      <c r="BK222" s="131"/>
      <c r="BL222" s="131"/>
      <c r="BM222" s="131"/>
      <c r="BN222" s="131"/>
      <c r="BO222" s="131"/>
      <c r="BP222" s="131"/>
      <c r="BQ222" s="131"/>
      <c r="BR222" s="131"/>
      <c r="BS222" s="131"/>
      <c r="BT222" s="131"/>
      <c r="BU222" s="131"/>
      <c r="BV222" s="131"/>
      <c r="BW222" s="131"/>
      <c r="BX222" s="131"/>
      <c r="BY222" s="131"/>
      <c r="BZ222" s="131"/>
      <c r="CA222" s="131"/>
      <c r="CB222" s="131"/>
      <c r="CC222" s="131"/>
      <c r="CD222" s="131"/>
      <c r="CE222" s="131"/>
      <c r="CF222" s="131"/>
      <c r="CG222" s="131"/>
      <c r="CH222" s="131"/>
      <c r="CI222" s="131"/>
      <c r="CJ222" s="131"/>
      <c r="CK222" s="131"/>
      <c r="CL222" s="131"/>
      <c r="CM222" s="131"/>
      <c r="CN222" s="131"/>
      <c r="CO222" s="131"/>
      <c r="CP222" s="131"/>
      <c r="CQ222" s="131"/>
      <c r="CR222" s="131"/>
      <c r="CS222" s="131"/>
      <c r="CT222" s="131"/>
      <c r="CU222" s="131"/>
      <c r="CV222" s="131"/>
      <c r="CW222" s="131"/>
      <c r="CX222" s="131"/>
      <c r="CY222" s="131"/>
      <c r="CZ222" s="131"/>
      <c r="DA222" s="131"/>
      <c r="DB222" s="131"/>
      <c r="DC222" s="131"/>
      <c r="DD222" s="131"/>
      <c r="DE222" s="131"/>
      <c r="DF222" s="131"/>
      <c r="DG222" s="131"/>
      <c r="DH222" s="131"/>
      <c r="DI222" s="131"/>
      <c r="DJ222" s="131"/>
      <c r="DK222" s="131"/>
      <c r="DL222" s="131"/>
      <c r="DM222" s="131"/>
      <c r="DN222" s="131"/>
      <c r="DO222" s="131"/>
      <c r="DP222" s="131"/>
      <c r="DQ222" s="131"/>
      <c r="DR222" s="131"/>
      <c r="DS222" s="131"/>
      <c r="DT222" s="131"/>
      <c r="DU222" s="131"/>
      <c r="DV222" s="131"/>
      <c r="DW222" s="131"/>
      <c r="DX222" s="131"/>
      <c r="DY222" s="131"/>
      <c r="DZ222" s="131"/>
      <c r="EA222" s="131"/>
      <c r="EB222" s="131"/>
      <c r="EC222" s="131"/>
      <c r="ED222" s="131"/>
      <c r="EE222" s="131"/>
      <c r="EF222" s="131"/>
      <c r="EG222" s="131"/>
      <c r="EH222" s="131"/>
      <c r="EI222" s="131"/>
      <c r="EJ222" s="131"/>
      <c r="EK222" s="131"/>
      <c r="EL222" s="131"/>
      <c r="EM222" s="131"/>
      <c r="EN222" s="131"/>
      <c r="EO222" s="131"/>
      <c r="EP222" s="131"/>
      <c r="EQ222" s="131"/>
      <c r="ER222" s="131"/>
      <c r="ES222" s="131"/>
      <c r="ET222" s="131"/>
      <c r="EU222" s="131"/>
      <c r="EV222" s="131"/>
      <c r="EW222" s="131"/>
      <c r="EX222" s="131"/>
      <c r="EY222" s="131"/>
      <c r="EZ222" s="131"/>
      <c r="FA222" s="131"/>
      <c r="FB222" s="131"/>
      <c r="FC222" s="131"/>
      <c r="FD222" s="131"/>
      <c r="FE222" s="131"/>
      <c r="FF222" s="131"/>
      <c r="FG222" s="131"/>
      <c r="FH222" s="131"/>
      <c r="FI222" s="131"/>
      <c r="FJ222" s="131"/>
      <c r="FK222" s="131"/>
      <c r="FL222" s="131"/>
      <c r="FM222" s="131"/>
      <c r="FN222" s="131"/>
      <c r="FO222" s="131"/>
      <c r="FP222" s="131"/>
      <c r="FQ222" s="131"/>
      <c r="FR222" s="131"/>
      <c r="FS222" s="131"/>
      <c r="FT222" s="131"/>
      <c r="FU222" s="131"/>
      <c r="FV222" s="131"/>
      <c r="FW222" s="131"/>
      <c r="FX222" s="131"/>
      <c r="FY222" s="131"/>
      <c r="FZ222" s="131"/>
      <c r="GA222" s="131"/>
      <c r="GB222" s="131"/>
      <c r="GC222" s="131"/>
      <c r="GD222" s="131"/>
      <c r="GE222" s="131"/>
      <c r="GF222" s="131"/>
      <c r="GG222" s="131"/>
      <c r="GH222" s="131"/>
      <c r="GI222" s="131"/>
      <c r="GJ222" s="131"/>
      <c r="GK222" s="131"/>
      <c r="GL222" s="131"/>
      <c r="GM222" s="131"/>
      <c r="GN222" s="131"/>
      <c r="GO222" s="131"/>
      <c r="GP222" s="131"/>
      <c r="GQ222" s="131"/>
      <c r="GR222" s="131"/>
      <c r="GS222" s="131"/>
      <c r="GT222" s="131"/>
      <c r="GU222" s="131"/>
      <c r="GV222" s="131"/>
      <c r="GW222" s="131"/>
      <c r="GX222" s="131"/>
      <c r="GY222" s="131"/>
      <c r="GZ222" s="131"/>
      <c r="HA222" s="131"/>
      <c r="HB222" s="131"/>
      <c r="HC222" s="131"/>
      <c r="HD222" s="131"/>
      <c r="HE222" s="131"/>
      <c r="HF222" s="131"/>
      <c r="HG222" s="131"/>
      <c r="HH222" s="131"/>
      <c r="HI222" s="131"/>
      <c r="HJ222" s="131"/>
      <c r="HK222" s="131"/>
      <c r="HL222" s="131"/>
      <c r="HM222" s="131"/>
      <c r="HN222" s="131"/>
      <c r="HO222" s="131"/>
      <c r="HP222" s="131"/>
      <c r="HQ222" s="131"/>
      <c r="HR222" s="131"/>
      <c r="HS222" s="131"/>
      <c r="HT222" s="131"/>
      <c r="HU222" s="131"/>
      <c r="HV222" s="131"/>
      <c r="HW222" s="131"/>
      <c r="HX222" s="131"/>
      <c r="HY222" s="131"/>
      <c r="HZ222" s="131"/>
      <c r="IA222" s="131"/>
      <c r="IB222" s="131"/>
      <c r="IC222" s="131"/>
      <c r="ID222" s="131"/>
      <c r="IE222" s="131"/>
      <c r="IF222" s="131"/>
      <c r="IG222" s="131"/>
      <c r="IH222" s="131"/>
      <c r="II222" s="131"/>
      <c r="IJ222" s="131"/>
      <c r="IK222" s="131"/>
      <c r="IL222" s="131"/>
      <c r="IM222" s="131"/>
      <c r="IN222" s="131"/>
      <c r="IO222" s="131"/>
      <c r="IP222" s="131"/>
      <c r="IQ222" s="131"/>
      <c r="IR222" s="131"/>
      <c r="IS222" s="131"/>
      <c r="IT222" s="131"/>
      <c r="IU222" s="131"/>
      <c r="IV222" s="131"/>
      <c r="IW222" s="131"/>
      <c r="IX222" s="131"/>
      <c r="IY222" s="131"/>
      <c r="IZ222" s="131"/>
      <c r="JA222" s="131"/>
      <c r="JB222" s="131"/>
      <c r="JC222" s="131"/>
      <c r="JD222" s="131"/>
      <c r="JE222" s="131"/>
      <c r="JF222" s="131"/>
      <c r="JG222" s="131"/>
      <c r="JH222" s="131"/>
      <c r="JI222" s="131"/>
      <c r="JJ222" s="131"/>
      <c r="JK222" s="131"/>
      <c r="JL222" s="131"/>
      <c r="JM222" s="131"/>
      <c r="JN222" s="131"/>
      <c r="JO222" s="131"/>
      <c r="JP222" s="131"/>
      <c r="JQ222" s="131"/>
      <c r="JR222" s="131"/>
      <c r="JS222" s="131"/>
      <c r="JT222" s="131"/>
      <c r="JU222" s="131"/>
      <c r="JV222" s="131"/>
      <c r="JW222" s="131"/>
      <c r="JX222" s="131"/>
      <c r="JY222" s="131"/>
      <c r="JZ222" s="131"/>
      <c r="KA222" s="131"/>
      <c r="KB222" s="131"/>
      <c r="KC222" s="131"/>
      <c r="KD222" s="131"/>
      <c r="KE222" s="131"/>
      <c r="KF222" s="131"/>
      <c r="KG222" s="131"/>
      <c r="KH222" s="131"/>
      <c r="KI222" s="131"/>
      <c r="KJ222" s="131"/>
      <c r="KK222" s="131"/>
      <c r="KL222" s="131"/>
      <c r="KM222" s="131"/>
      <c r="KN222" s="131"/>
      <c r="KO222" s="131"/>
      <c r="KP222" s="131"/>
      <c r="KQ222" s="131"/>
      <c r="KR222" s="131"/>
      <c r="KS222" s="131"/>
      <c r="KT222" s="131"/>
      <c r="KU222" s="131"/>
      <c r="KV222" s="131"/>
      <c r="KW222" s="131"/>
      <c r="KX222" s="131"/>
      <c r="KY222" s="131"/>
      <c r="KZ222" s="131"/>
      <c r="LA222" s="131"/>
      <c r="LB222" s="131"/>
      <c r="LC222" s="131"/>
      <c r="LD222" s="131"/>
      <c r="LE222" s="131"/>
      <c r="LF222" s="131"/>
      <c r="LG222" s="131"/>
      <c r="LH222" s="131"/>
      <c r="LI222" s="131"/>
      <c r="LJ222" s="131"/>
      <c r="LK222" s="131"/>
      <c r="LL222" s="131"/>
      <c r="LM222" s="131"/>
      <c r="LN222" s="131"/>
      <c r="LO222" s="131"/>
      <c r="LP222" s="131"/>
      <c r="LQ222" s="131"/>
      <c r="LR222" s="131"/>
      <c r="LS222" s="131"/>
      <c r="LT222" s="131"/>
      <c r="LU222" s="131"/>
      <c r="LV222" s="131"/>
      <c r="LW222" s="131"/>
      <c r="LX222" s="131"/>
      <c r="LY222" s="131"/>
      <c r="LZ222" s="131"/>
      <c r="MA222" s="131"/>
      <c r="MB222" s="131"/>
      <c r="MC222" s="131"/>
      <c r="MD222" s="131"/>
      <c r="ME222" s="131"/>
      <c r="MF222" s="131"/>
      <c r="MG222" s="131"/>
      <c r="MH222" s="131"/>
      <c r="MI222" s="131"/>
      <c r="MJ222" s="131"/>
      <c r="MK222" s="131"/>
      <c r="ML222" s="131"/>
      <c r="MM222" s="131"/>
      <c r="MN222" s="131"/>
      <c r="MO222" s="131"/>
      <c r="MP222" s="131"/>
      <c r="MQ222" s="131"/>
      <c r="MR222" s="131"/>
      <c r="MS222" s="131"/>
      <c r="MT222" s="131"/>
      <c r="MU222" s="131"/>
      <c r="MV222" s="131"/>
      <c r="MW222" s="131"/>
      <c r="MX222" s="131"/>
      <c r="MY222" s="131"/>
      <c r="MZ222" s="131"/>
      <c r="NA222" s="131"/>
      <c r="NB222" s="131"/>
      <c r="NC222" s="131"/>
      <c r="ND222" s="131"/>
      <c r="NE222" s="131"/>
      <c r="NF222" s="131"/>
      <c r="NG222" s="131"/>
      <c r="NH222" s="131"/>
      <c r="NI222" s="131"/>
      <c r="NJ222" s="131"/>
      <c r="NK222" s="131"/>
      <c r="NL222" s="131"/>
      <c r="NM222" s="131"/>
      <c r="NN222" s="131"/>
      <c r="NO222" s="131"/>
      <c r="NP222" s="131"/>
      <c r="NQ222" s="131"/>
      <c r="NR222" s="131"/>
      <c r="NS222" s="131"/>
      <c r="NT222" s="131"/>
      <c r="NU222" s="131"/>
      <c r="NV222" s="131"/>
      <c r="NW222" s="131"/>
      <c r="NX222" s="131"/>
      <c r="NY222" s="131"/>
      <c r="NZ222" s="131"/>
      <c r="OA222" s="131"/>
      <c r="OB222" s="131"/>
      <c r="OC222" s="131"/>
      <c r="OD222" s="131"/>
      <c r="OE222" s="131"/>
      <c r="OF222" s="131"/>
      <c r="OG222" s="131"/>
      <c r="OH222" s="131"/>
      <c r="OI222" s="131"/>
      <c r="OJ222" s="131"/>
      <c r="OK222" s="131"/>
      <c r="OL222" s="131"/>
      <c r="OM222" s="131"/>
      <c r="ON222" s="131"/>
      <c r="OO222" s="131"/>
      <c r="OP222" s="131"/>
      <c r="OQ222" s="131"/>
      <c r="OR222" s="131"/>
      <c r="OS222" s="131"/>
      <c r="OT222" s="131"/>
      <c r="OU222" s="131"/>
      <c r="OV222" s="131"/>
      <c r="OW222" s="131"/>
      <c r="OX222" s="131"/>
      <c r="OY222" s="131"/>
      <c r="OZ222" s="131"/>
      <c r="PA222" s="131"/>
      <c r="PB222" s="131"/>
      <c r="PC222" s="131"/>
      <c r="PD222" s="131"/>
      <c r="PE222" s="131"/>
      <c r="PF222" s="131"/>
      <c r="PG222" s="131"/>
      <c r="PH222" s="131"/>
      <c r="PI222" s="131"/>
      <c r="PJ222" s="131"/>
      <c r="PK222" s="131"/>
      <c r="PL222" s="131"/>
      <c r="PM222" s="131"/>
      <c r="PN222" s="131"/>
      <c r="PO222" s="131"/>
      <c r="PP222" s="131"/>
      <c r="PQ222" s="131"/>
      <c r="PR222" s="131"/>
      <c r="PS222" s="131"/>
      <c r="PT222" s="131"/>
      <c r="PU222" s="131"/>
      <c r="PV222" s="131"/>
      <c r="PW222" s="131"/>
      <c r="PX222" s="131"/>
      <c r="PY222" s="131"/>
      <c r="PZ222" s="131"/>
      <c r="QA222" s="131"/>
      <c r="QB222" s="131"/>
      <c r="QC222" s="131"/>
      <c r="QD222" s="131"/>
      <c r="QE222" s="131"/>
      <c r="QF222" s="131"/>
      <c r="QG222" s="131"/>
      <c r="QH222" s="131"/>
      <c r="QI222" s="131"/>
      <c r="QJ222" s="131"/>
      <c r="QK222" s="131"/>
      <c r="QL222" s="131"/>
      <c r="QM222" s="131"/>
      <c r="QN222" s="131"/>
      <c r="QO222" s="131"/>
      <c r="QP222" s="131"/>
      <c r="QQ222" s="131"/>
      <c r="QR222" s="131"/>
      <c r="QS222" s="131"/>
      <c r="QT222" s="131"/>
      <c r="QU222" s="131"/>
      <c r="QV222" s="131"/>
      <c r="QW222" s="131"/>
      <c r="QX222" s="131"/>
      <c r="QY222" s="131"/>
      <c r="QZ222" s="131"/>
      <c r="RA222" s="131"/>
      <c r="RB222" s="131"/>
      <c r="RC222" s="131"/>
      <c r="RD222" s="131"/>
      <c r="RE222" s="131"/>
      <c r="RF222" s="131"/>
      <c r="RG222" s="131"/>
      <c r="RH222" s="131"/>
      <c r="RI222" s="131"/>
      <c r="RJ222" s="131"/>
      <c r="RK222" s="131"/>
      <c r="RL222" s="131"/>
      <c r="RM222" s="131"/>
      <c r="RN222" s="131"/>
      <c r="RO222" s="131"/>
      <c r="RP222" s="131"/>
      <c r="RQ222" s="131"/>
      <c r="RR222" s="131"/>
      <c r="RS222" s="131"/>
      <c r="RT222" s="131"/>
      <c r="RU222" s="131"/>
      <c r="RV222" s="131"/>
      <c r="RW222" s="131"/>
      <c r="RX222" s="131"/>
      <c r="RY222" s="131"/>
      <c r="RZ222" s="131"/>
      <c r="SA222" s="131"/>
      <c r="SB222" s="131"/>
      <c r="SC222" s="131"/>
      <c r="SD222" s="131"/>
      <c r="SE222" s="131"/>
      <c r="SF222" s="131"/>
      <c r="SG222" s="131"/>
      <c r="SH222" s="131"/>
      <c r="SI222" s="131"/>
      <c r="SJ222" s="131"/>
      <c r="SK222" s="131"/>
      <c r="SL222" s="131"/>
      <c r="SM222" s="131"/>
      <c r="SN222" s="131"/>
      <c r="SO222" s="131"/>
      <c r="SP222" s="131"/>
      <c r="SQ222" s="131"/>
      <c r="SR222" s="131"/>
      <c r="SS222" s="131"/>
      <c r="ST222" s="131"/>
      <c r="SU222" s="131"/>
      <c r="SV222" s="131"/>
      <c r="SW222" s="131"/>
      <c r="SX222" s="131"/>
      <c r="SY222" s="131"/>
      <c r="SZ222" s="131"/>
      <c r="TA222" s="131"/>
      <c r="TB222" s="131"/>
      <c r="TC222" s="131"/>
      <c r="TD222" s="131"/>
      <c r="TE222" s="131"/>
      <c r="TF222" s="131"/>
      <c r="TG222" s="131"/>
      <c r="TH222" s="131"/>
    </row>
    <row r="223" spans="1:528" s="131" customFormat="1" ht="34.5" customHeight="1" x14ac:dyDescent="0.45">
      <c r="A223" s="121" t="s">
        <v>2503</v>
      </c>
      <c r="B223" s="121"/>
      <c r="C223" s="142"/>
      <c r="D223" s="150"/>
      <c r="E223" s="150"/>
      <c r="F223" s="151"/>
      <c r="G223" s="145"/>
      <c r="H223" s="157"/>
    </row>
    <row r="224" spans="1:528" s="131" customFormat="1" ht="29.25" customHeight="1" x14ac:dyDescent="0.45">
      <c r="A224" s="146" t="s">
        <v>2504</v>
      </c>
      <c r="B224" s="146"/>
      <c r="C224" s="127" t="s">
        <v>1595</v>
      </c>
      <c r="D224" s="134">
        <v>76</v>
      </c>
      <c r="E224" s="134">
        <v>79</v>
      </c>
      <c r="F224" s="135">
        <v>3</v>
      </c>
      <c r="G224" s="130">
        <f>IFERROR(F224/D224,"na")</f>
        <v>3.9473684210526314E-2</v>
      </c>
      <c r="H224" s="157"/>
    </row>
    <row r="225" spans="1:8" s="131" customFormat="1" ht="29.25" customHeight="1" x14ac:dyDescent="0.45">
      <c r="A225" s="146" t="s">
        <v>2505</v>
      </c>
      <c r="B225" s="146"/>
      <c r="C225" s="127" t="s">
        <v>1595</v>
      </c>
      <c r="D225" s="134">
        <v>63</v>
      </c>
      <c r="E225" s="134">
        <v>65.5</v>
      </c>
      <c r="F225" s="135">
        <v>2.5</v>
      </c>
      <c r="G225" s="130">
        <f>IFERROR(F225/D225,"na")</f>
        <v>3.968253968253968E-2</v>
      </c>
      <c r="H225" s="157"/>
    </row>
    <row r="226" spans="1:8" s="131" customFormat="1" ht="33.75" customHeight="1" x14ac:dyDescent="0.45">
      <c r="A226" s="146" t="s">
        <v>2506</v>
      </c>
      <c r="B226" s="146"/>
      <c r="C226" s="127" t="s">
        <v>1595</v>
      </c>
      <c r="D226" s="134">
        <v>49</v>
      </c>
      <c r="E226" s="134">
        <v>51</v>
      </c>
      <c r="F226" s="135">
        <v>2</v>
      </c>
      <c r="G226" s="130">
        <f>IFERROR(F226/D226,"na")</f>
        <v>4.0816326530612242E-2</v>
      </c>
      <c r="H226" s="157"/>
    </row>
    <row r="227" spans="1:8" s="131" customFormat="1" ht="33" customHeight="1" x14ac:dyDescent="0.45">
      <c r="A227" s="146" t="s">
        <v>2507</v>
      </c>
      <c r="B227" s="146"/>
      <c r="C227" s="127" t="s">
        <v>1595</v>
      </c>
      <c r="D227" s="134">
        <v>17</v>
      </c>
      <c r="E227" s="134">
        <v>17.5</v>
      </c>
      <c r="F227" s="135">
        <v>0.5</v>
      </c>
      <c r="G227" s="130">
        <f>IFERROR(F227/D227,"na")</f>
        <v>2.9411764705882353E-2</v>
      </c>
      <c r="H227" s="157"/>
    </row>
    <row r="228" spans="1:8" s="131" customFormat="1" ht="34.5" customHeight="1" x14ac:dyDescent="0.45">
      <c r="A228" s="121" t="s">
        <v>2508</v>
      </c>
      <c r="B228" s="121"/>
      <c r="C228" s="142"/>
      <c r="D228" s="150"/>
      <c r="E228" s="150"/>
      <c r="F228" s="151"/>
      <c r="G228" s="145"/>
      <c r="H228" s="157"/>
    </row>
    <row r="229" spans="1:8" s="131" customFormat="1" ht="34.5" customHeight="1" x14ac:dyDescent="0.45">
      <c r="A229" s="146" t="s">
        <v>2509</v>
      </c>
      <c r="B229" s="146"/>
      <c r="C229" s="127" t="s">
        <v>1595</v>
      </c>
      <c r="D229" s="134">
        <v>74.8</v>
      </c>
      <c r="E229" s="134">
        <v>78</v>
      </c>
      <c r="F229" s="135">
        <v>3.2</v>
      </c>
      <c r="G229" s="130">
        <f>IFERROR(F229/D229,"na")</f>
        <v>4.2780748663101609E-2</v>
      </c>
      <c r="H229" s="157"/>
    </row>
    <row r="230" spans="1:8" s="131" customFormat="1" ht="34.5" customHeight="1" x14ac:dyDescent="0.45">
      <c r="A230" s="121" t="s">
        <v>2510</v>
      </c>
      <c r="B230" s="121"/>
      <c r="C230" s="142"/>
      <c r="D230" s="150"/>
      <c r="E230" s="150"/>
      <c r="F230" s="151"/>
      <c r="G230" s="145"/>
      <c r="H230" s="157"/>
    </row>
    <row r="231" spans="1:8" s="131" customFormat="1" ht="29.35" customHeight="1" x14ac:dyDescent="0.45">
      <c r="A231" s="126" t="s">
        <v>2512</v>
      </c>
      <c r="B231" s="126"/>
      <c r="C231" s="127" t="s">
        <v>1595</v>
      </c>
      <c r="D231" s="134">
        <v>7.4</v>
      </c>
      <c r="E231" s="134">
        <v>8.6</v>
      </c>
      <c r="F231" s="135">
        <v>1.2</v>
      </c>
      <c r="G231" s="130">
        <f t="shared" ref="G231:G241" si="10">IFERROR(F231/D231,"na")</f>
        <v>0.16216216216216214</v>
      </c>
      <c r="H231" s="157"/>
    </row>
    <row r="232" spans="1:8" s="131" customFormat="1" ht="29.35" customHeight="1" x14ac:dyDescent="0.45">
      <c r="A232" s="126" t="s">
        <v>2513</v>
      </c>
      <c r="B232" s="126"/>
      <c r="C232" s="127" t="s">
        <v>1595</v>
      </c>
      <c r="D232" s="134">
        <v>18.5</v>
      </c>
      <c r="E232" s="134">
        <v>21.5</v>
      </c>
      <c r="F232" s="135">
        <v>3</v>
      </c>
      <c r="G232" s="130">
        <f t="shared" si="10"/>
        <v>0.16216216216216217</v>
      </c>
      <c r="H232" s="157"/>
    </row>
    <row r="233" spans="1:8" s="131" customFormat="1" ht="29.35" customHeight="1" x14ac:dyDescent="0.45">
      <c r="A233" s="126" t="s">
        <v>2511</v>
      </c>
      <c r="B233" s="126"/>
      <c r="C233" s="127" t="s">
        <v>1595</v>
      </c>
      <c r="D233" s="134">
        <v>51.8</v>
      </c>
      <c r="E233" s="134">
        <v>60.2</v>
      </c>
      <c r="F233" s="135">
        <v>8.4</v>
      </c>
      <c r="G233" s="130">
        <f t="shared" si="10"/>
        <v>0.16216216216216217</v>
      </c>
      <c r="H233" s="157"/>
    </row>
    <row r="234" spans="1:8" s="131" customFormat="1" ht="29.35" customHeight="1" x14ac:dyDescent="0.45">
      <c r="A234" s="126" t="s">
        <v>2514</v>
      </c>
      <c r="B234" s="126"/>
      <c r="C234" s="127" t="s">
        <v>1595</v>
      </c>
      <c r="D234" s="134">
        <v>3</v>
      </c>
      <c r="E234" s="134">
        <v>0</v>
      </c>
      <c r="F234" s="135">
        <v>-3</v>
      </c>
      <c r="G234" s="130">
        <f t="shared" si="10"/>
        <v>-1</v>
      </c>
      <c r="H234" s="157"/>
    </row>
    <row r="235" spans="1:8" s="131" customFormat="1" ht="29.35" customHeight="1" x14ac:dyDescent="0.45">
      <c r="A235" s="126" t="s">
        <v>2515</v>
      </c>
      <c r="B235" s="126"/>
      <c r="C235" s="127" t="s">
        <v>1595</v>
      </c>
      <c r="D235" s="134">
        <v>18.5</v>
      </c>
      <c r="E235" s="134">
        <v>21.5</v>
      </c>
      <c r="F235" s="135">
        <v>3</v>
      </c>
      <c r="G235" s="130">
        <f t="shared" si="10"/>
        <v>0.16216216216216217</v>
      </c>
      <c r="H235" s="157"/>
    </row>
    <row r="236" spans="1:8" s="131" customFormat="1" ht="29.35" customHeight="1" x14ac:dyDescent="0.45">
      <c r="A236" s="126" t="s">
        <v>2516</v>
      </c>
      <c r="B236" s="126"/>
      <c r="C236" s="127" t="s">
        <v>1595</v>
      </c>
      <c r="D236" s="134">
        <v>51.8</v>
      </c>
      <c r="E236" s="134">
        <v>60.2</v>
      </c>
      <c r="F236" s="135">
        <v>8.4</v>
      </c>
      <c r="G236" s="130">
        <f t="shared" si="10"/>
        <v>0.16216216216216217</v>
      </c>
      <c r="H236" s="157"/>
    </row>
    <row r="237" spans="1:8" s="131" customFormat="1" ht="29.35" customHeight="1" x14ac:dyDescent="0.45">
      <c r="A237" s="126" t="s">
        <v>2517</v>
      </c>
      <c r="B237" s="126"/>
      <c r="C237" s="127" t="s">
        <v>1595</v>
      </c>
      <c r="D237" s="134">
        <v>7.4</v>
      </c>
      <c r="E237" s="134">
        <v>8.6</v>
      </c>
      <c r="F237" s="135">
        <v>1.2</v>
      </c>
      <c r="G237" s="130">
        <f t="shared" si="10"/>
        <v>0.16216216216216214</v>
      </c>
      <c r="H237" s="157"/>
    </row>
    <row r="238" spans="1:8" s="131" customFormat="1" ht="29.35" customHeight="1" x14ac:dyDescent="0.45">
      <c r="A238" s="126" t="s">
        <v>2518</v>
      </c>
      <c r="B238" s="126"/>
      <c r="C238" s="127" t="s">
        <v>1595</v>
      </c>
      <c r="D238" s="134">
        <v>7.4</v>
      </c>
      <c r="E238" s="134">
        <v>8.6</v>
      </c>
      <c r="F238" s="135">
        <v>1.2</v>
      </c>
      <c r="G238" s="130">
        <f t="shared" si="10"/>
        <v>0.16216216216216214</v>
      </c>
      <c r="H238" s="157"/>
    </row>
    <row r="239" spans="1:8" s="131" customFormat="1" ht="29.35" customHeight="1" x14ac:dyDescent="0.45">
      <c r="A239" s="126" t="s">
        <v>2519</v>
      </c>
      <c r="B239" s="126"/>
      <c r="C239" s="127" t="s">
        <v>1595</v>
      </c>
      <c r="D239" s="134">
        <v>18.5</v>
      </c>
      <c r="E239" s="134">
        <v>21.5</v>
      </c>
      <c r="F239" s="135">
        <v>3</v>
      </c>
      <c r="G239" s="130">
        <f t="shared" si="10"/>
        <v>0.16216216216216217</v>
      </c>
      <c r="H239" s="157"/>
    </row>
    <row r="240" spans="1:8" s="131" customFormat="1" ht="29.35" customHeight="1" x14ac:dyDescent="0.45">
      <c r="A240" s="126" t="s">
        <v>2520</v>
      </c>
      <c r="B240" s="126"/>
      <c r="C240" s="127" t="s">
        <v>1595</v>
      </c>
      <c r="D240" s="134">
        <v>51.8</v>
      </c>
      <c r="E240" s="134">
        <v>60.2</v>
      </c>
      <c r="F240" s="135">
        <v>8.4</v>
      </c>
      <c r="G240" s="130">
        <f t="shared" si="10"/>
        <v>0.16216216216216217</v>
      </c>
      <c r="H240" s="157"/>
    </row>
    <row r="241" spans="1:8" s="131" customFormat="1" ht="29.35" customHeight="1" x14ac:dyDescent="0.45">
      <c r="A241" s="126" t="s">
        <v>2521</v>
      </c>
      <c r="B241" s="126"/>
      <c r="C241" s="127" t="s">
        <v>1595</v>
      </c>
      <c r="D241" s="134">
        <v>3.1</v>
      </c>
      <c r="E241" s="134">
        <v>0</v>
      </c>
      <c r="F241" s="135">
        <v>-3.1</v>
      </c>
      <c r="G241" s="130">
        <f t="shared" si="10"/>
        <v>-1</v>
      </c>
      <c r="H241" s="157"/>
    </row>
    <row r="242" spans="1:8" s="131" customFormat="1" ht="27.85" customHeight="1" x14ac:dyDescent="0.45">
      <c r="A242" s="121" t="s">
        <v>2522</v>
      </c>
      <c r="B242" s="121"/>
      <c r="C242" s="142"/>
      <c r="D242" s="150"/>
      <c r="E242" s="150"/>
      <c r="F242" s="151"/>
      <c r="G242" s="145"/>
      <c r="H242" s="157"/>
    </row>
    <row r="243" spans="1:8" s="131" customFormat="1" ht="29.35" customHeight="1" x14ac:dyDescent="0.45">
      <c r="A243" s="126" t="s">
        <v>3423</v>
      </c>
      <c r="B243" s="126"/>
      <c r="C243" s="127" t="s">
        <v>1595</v>
      </c>
      <c r="D243" s="134">
        <v>6.1</v>
      </c>
      <c r="E243" s="134">
        <v>6.1</v>
      </c>
      <c r="F243" s="135">
        <v>0</v>
      </c>
      <c r="G243" s="130">
        <f t="shared" ref="G243:G253" si="11">IFERROR(F243/D243,"na")</f>
        <v>0</v>
      </c>
      <c r="H243" s="157"/>
    </row>
    <row r="244" spans="1:8" s="131" customFormat="1" ht="29.35" customHeight="1" x14ac:dyDescent="0.45">
      <c r="A244" s="126" t="s">
        <v>3424</v>
      </c>
      <c r="B244" s="126"/>
      <c r="C244" s="127" t="s">
        <v>1595</v>
      </c>
      <c r="D244" s="134">
        <v>9.3000000000000007</v>
      </c>
      <c r="E244" s="134">
        <v>9.3000000000000007</v>
      </c>
      <c r="F244" s="135">
        <v>0</v>
      </c>
      <c r="G244" s="130">
        <f t="shared" si="11"/>
        <v>0</v>
      </c>
      <c r="H244" s="157"/>
    </row>
    <row r="245" spans="1:8" s="131" customFormat="1" ht="29.35" customHeight="1" x14ac:dyDescent="0.45">
      <c r="A245" s="126" t="s">
        <v>3425</v>
      </c>
      <c r="B245" s="126"/>
      <c r="C245" s="127" t="s">
        <v>1595</v>
      </c>
      <c r="D245" s="134">
        <v>47.5</v>
      </c>
      <c r="E245" s="134">
        <v>47.87</v>
      </c>
      <c r="F245" s="135">
        <v>0.37</v>
      </c>
      <c r="G245" s="130">
        <f t="shared" si="11"/>
        <v>7.7894736842105258E-3</v>
      </c>
      <c r="H245" s="157"/>
    </row>
    <row r="246" spans="1:8" s="131" customFormat="1" ht="29.35" customHeight="1" x14ac:dyDescent="0.45">
      <c r="A246" s="126" t="s">
        <v>2523</v>
      </c>
      <c r="B246" s="126"/>
      <c r="C246" s="127" t="s">
        <v>1595</v>
      </c>
      <c r="D246" s="134">
        <v>3.1</v>
      </c>
      <c r="E246" s="134">
        <v>0</v>
      </c>
      <c r="F246" s="135">
        <v>-3.1</v>
      </c>
      <c r="G246" s="130">
        <f t="shared" si="11"/>
        <v>-1</v>
      </c>
      <c r="H246" s="157"/>
    </row>
    <row r="247" spans="1:8" s="131" customFormat="1" ht="29.35" customHeight="1" x14ac:dyDescent="0.45">
      <c r="A247" s="126" t="s">
        <v>2524</v>
      </c>
      <c r="B247" s="126"/>
      <c r="C247" s="127" t="s">
        <v>1595</v>
      </c>
      <c r="D247" s="134">
        <v>5.4</v>
      </c>
      <c r="E247" s="134">
        <v>5.4</v>
      </c>
      <c r="F247" s="135">
        <v>0</v>
      </c>
      <c r="G247" s="130">
        <f t="shared" si="11"/>
        <v>0</v>
      </c>
      <c r="H247" s="157"/>
    </row>
    <row r="248" spans="1:8" s="131" customFormat="1" ht="29.35" customHeight="1" x14ac:dyDescent="0.45">
      <c r="A248" s="126" t="s">
        <v>2525</v>
      </c>
      <c r="B248" s="126"/>
      <c r="C248" s="127" t="s">
        <v>1595</v>
      </c>
      <c r="D248" s="134">
        <v>5.5</v>
      </c>
      <c r="E248" s="134">
        <v>5.5</v>
      </c>
      <c r="F248" s="135">
        <v>0</v>
      </c>
      <c r="G248" s="130">
        <f t="shared" si="11"/>
        <v>0</v>
      </c>
      <c r="H248" s="157"/>
    </row>
    <row r="249" spans="1:8" s="131" customFormat="1" ht="29.35" customHeight="1" x14ac:dyDescent="0.45">
      <c r="A249" s="126" t="s">
        <v>2526</v>
      </c>
      <c r="B249" s="126"/>
      <c r="C249" s="127" t="s">
        <v>1595</v>
      </c>
      <c r="D249" s="134">
        <v>47.5</v>
      </c>
      <c r="E249" s="134">
        <v>47.87</v>
      </c>
      <c r="F249" s="135">
        <v>0.37</v>
      </c>
      <c r="G249" s="130">
        <f t="shared" si="11"/>
        <v>7.7894736842105258E-3</v>
      </c>
      <c r="H249" s="157"/>
    </row>
    <row r="250" spans="1:8" s="131" customFormat="1" ht="29.35" customHeight="1" x14ac:dyDescent="0.45">
      <c r="A250" s="126" t="s">
        <v>2527</v>
      </c>
      <c r="B250" s="126"/>
      <c r="C250" s="127" t="s">
        <v>1595</v>
      </c>
      <c r="D250" s="134">
        <v>6.3</v>
      </c>
      <c r="E250" s="134">
        <v>6.3</v>
      </c>
      <c r="F250" s="135">
        <v>0</v>
      </c>
      <c r="G250" s="130">
        <f t="shared" si="11"/>
        <v>0</v>
      </c>
      <c r="H250" s="157"/>
    </row>
    <row r="251" spans="1:8" s="131" customFormat="1" ht="29.35" customHeight="1" x14ac:dyDescent="0.45">
      <c r="A251" s="126" t="s">
        <v>2530</v>
      </c>
      <c r="B251" s="126"/>
      <c r="C251" s="127" t="s">
        <v>1595</v>
      </c>
      <c r="D251" s="134">
        <v>15.7</v>
      </c>
      <c r="E251" s="134">
        <v>15.7</v>
      </c>
      <c r="F251" s="135">
        <v>0</v>
      </c>
      <c r="G251" s="130">
        <f t="shared" si="11"/>
        <v>0</v>
      </c>
      <c r="H251" s="157"/>
    </row>
    <row r="252" spans="1:8" s="131" customFormat="1" ht="29.35" customHeight="1" x14ac:dyDescent="0.45">
      <c r="A252" s="126" t="s">
        <v>3426</v>
      </c>
      <c r="B252" s="126"/>
      <c r="C252" s="127" t="s">
        <v>1595</v>
      </c>
      <c r="D252" s="134">
        <v>47.52</v>
      </c>
      <c r="E252" s="134">
        <v>47.87</v>
      </c>
      <c r="F252" s="135">
        <v>0.35</v>
      </c>
      <c r="G252" s="130">
        <f t="shared" si="11"/>
        <v>7.3653198653198648E-3</v>
      </c>
      <c r="H252" s="157"/>
    </row>
    <row r="253" spans="1:8" s="131" customFormat="1" ht="29.35" customHeight="1" x14ac:dyDescent="0.45">
      <c r="A253" s="126" t="s">
        <v>2528</v>
      </c>
      <c r="B253" s="126"/>
      <c r="C253" s="127" t="s">
        <v>1595</v>
      </c>
      <c r="D253" s="134">
        <v>3.1</v>
      </c>
      <c r="E253" s="134">
        <v>0</v>
      </c>
      <c r="F253" s="135">
        <v>-3.1</v>
      </c>
      <c r="G253" s="130">
        <f t="shared" si="11"/>
        <v>-1</v>
      </c>
      <c r="H253" s="157"/>
    </row>
    <row r="254" spans="1:8" s="131" customFormat="1" ht="27.85" customHeight="1" x14ac:dyDescent="0.45">
      <c r="A254" s="121" t="s">
        <v>2529</v>
      </c>
      <c r="B254" s="121"/>
      <c r="C254" s="142"/>
      <c r="D254" s="150"/>
      <c r="E254" s="150"/>
      <c r="F254" s="151"/>
      <c r="G254" s="145"/>
      <c r="H254" s="157"/>
    </row>
    <row r="255" spans="1:8" s="131" customFormat="1" ht="28.5" customHeight="1" x14ac:dyDescent="0.45">
      <c r="A255" s="126" t="s">
        <v>2531</v>
      </c>
      <c r="B255" s="126"/>
      <c r="C255" s="127" t="s">
        <v>1595</v>
      </c>
      <c r="D255" s="134">
        <v>18.350000000000001</v>
      </c>
      <c r="E255" s="134">
        <v>18.850000000000001</v>
      </c>
      <c r="F255" s="135">
        <v>0.5</v>
      </c>
      <c r="G255" s="130">
        <f t="shared" ref="G255:G261" si="12">IFERROR(F255/D255,"na")</f>
        <v>2.7247956403269751E-2</v>
      </c>
      <c r="H255" s="157"/>
    </row>
    <row r="256" spans="1:8" s="131" customFormat="1" ht="28.5" customHeight="1" x14ac:dyDescent="0.45">
      <c r="A256" s="126" t="s">
        <v>2532</v>
      </c>
      <c r="B256" s="126"/>
      <c r="C256" s="127" t="s">
        <v>1595</v>
      </c>
      <c r="D256" s="134">
        <v>22.25</v>
      </c>
      <c r="E256" s="134">
        <v>22.85</v>
      </c>
      <c r="F256" s="135">
        <v>0.6</v>
      </c>
      <c r="G256" s="130">
        <f t="shared" si="12"/>
        <v>2.6966292134831461E-2</v>
      </c>
      <c r="H256" s="157"/>
    </row>
    <row r="257" spans="1:8" s="131" customFormat="1" ht="28.5" customHeight="1" x14ac:dyDescent="0.45">
      <c r="A257" s="126" t="s">
        <v>2533</v>
      </c>
      <c r="B257" s="126"/>
      <c r="C257" s="127" t="s">
        <v>1595</v>
      </c>
      <c r="D257" s="134">
        <v>58.6</v>
      </c>
      <c r="E257" s="134">
        <v>60.15</v>
      </c>
      <c r="F257" s="135">
        <v>1.55</v>
      </c>
      <c r="G257" s="130">
        <f t="shared" si="12"/>
        <v>2.6450511945392493E-2</v>
      </c>
      <c r="H257" s="157"/>
    </row>
    <row r="258" spans="1:8" s="131" customFormat="1" ht="28.5" customHeight="1" x14ac:dyDescent="0.45">
      <c r="A258" s="126" t="s">
        <v>2534</v>
      </c>
      <c r="B258" s="126"/>
      <c r="C258" s="127" t="s">
        <v>1595</v>
      </c>
      <c r="D258" s="134">
        <v>15.3</v>
      </c>
      <c r="E258" s="134">
        <v>15.3</v>
      </c>
      <c r="F258" s="135">
        <v>0</v>
      </c>
      <c r="G258" s="130">
        <f t="shared" si="12"/>
        <v>0</v>
      </c>
      <c r="H258" s="157"/>
    </row>
    <row r="259" spans="1:8" s="131" customFormat="1" ht="28.5" customHeight="1" x14ac:dyDescent="0.45">
      <c r="A259" s="126" t="s">
        <v>2535</v>
      </c>
      <c r="B259" s="126"/>
      <c r="C259" s="127" t="s">
        <v>1595</v>
      </c>
      <c r="D259" s="134">
        <v>18.55</v>
      </c>
      <c r="E259" s="134">
        <v>18.8</v>
      </c>
      <c r="F259" s="135">
        <v>0.25</v>
      </c>
      <c r="G259" s="130">
        <f t="shared" si="12"/>
        <v>1.3477088948787061E-2</v>
      </c>
      <c r="H259" s="157"/>
    </row>
    <row r="260" spans="1:8" s="131" customFormat="1" ht="28.5" customHeight="1" x14ac:dyDescent="0.45">
      <c r="A260" s="126" t="s">
        <v>2536</v>
      </c>
      <c r="B260" s="126"/>
      <c r="C260" s="127" t="s">
        <v>1595</v>
      </c>
      <c r="D260" s="134">
        <v>48.81</v>
      </c>
      <c r="E260" s="134">
        <v>49.64</v>
      </c>
      <c r="F260" s="135">
        <v>0.83</v>
      </c>
      <c r="G260" s="130">
        <f t="shared" si="12"/>
        <v>1.7004712149149764E-2</v>
      </c>
      <c r="H260" s="157"/>
    </row>
    <row r="261" spans="1:8" s="131" customFormat="1" ht="28.5" customHeight="1" x14ac:dyDescent="0.45">
      <c r="A261" s="126" t="s">
        <v>2537</v>
      </c>
      <c r="B261" s="126"/>
      <c r="C261" s="127" t="s">
        <v>1595</v>
      </c>
      <c r="D261" s="134">
        <v>64.459999999999994</v>
      </c>
      <c r="E261" s="134">
        <v>66.069999999999993</v>
      </c>
      <c r="F261" s="135">
        <v>1.61</v>
      </c>
      <c r="G261" s="130">
        <f t="shared" si="12"/>
        <v>2.4976729754886757E-2</v>
      </c>
      <c r="H261" s="157"/>
    </row>
    <row r="262" spans="1:8" s="131" customFormat="1" ht="27.85" customHeight="1" x14ac:dyDescent="0.45">
      <c r="A262" s="121" t="s">
        <v>2538</v>
      </c>
      <c r="B262" s="121"/>
      <c r="C262" s="142"/>
      <c r="D262" s="150"/>
      <c r="E262" s="150"/>
      <c r="F262" s="151"/>
      <c r="G262" s="145"/>
      <c r="H262" s="157"/>
    </row>
    <row r="263" spans="1:8" s="131" customFormat="1" ht="27" customHeight="1" x14ac:dyDescent="0.45">
      <c r="A263" s="126" t="s">
        <v>2539</v>
      </c>
      <c r="B263" s="126"/>
      <c r="C263" s="127" t="s">
        <v>1595</v>
      </c>
      <c r="D263" s="134">
        <v>9.3000000000000007</v>
      </c>
      <c r="E263" s="134">
        <v>9.3000000000000007</v>
      </c>
      <c r="F263" s="135">
        <v>0</v>
      </c>
      <c r="G263" s="130">
        <f>IFERROR(F263/D263,"na")</f>
        <v>0</v>
      </c>
      <c r="H263" s="157"/>
    </row>
    <row r="264" spans="1:8" s="131" customFormat="1" ht="27" customHeight="1" x14ac:dyDescent="0.45">
      <c r="A264" s="126" t="s">
        <v>2540</v>
      </c>
      <c r="B264" s="126"/>
      <c r="C264" s="127" t="s">
        <v>1595</v>
      </c>
      <c r="D264" s="134">
        <v>22.22</v>
      </c>
      <c r="E264" s="134">
        <v>22.22</v>
      </c>
      <c r="F264" s="135">
        <v>0</v>
      </c>
      <c r="G264" s="130">
        <f>IFERROR(F264/D264,"na")</f>
        <v>0</v>
      </c>
      <c r="H264" s="157"/>
    </row>
    <row r="265" spans="1:8" s="131" customFormat="1" ht="27" customHeight="1" x14ac:dyDescent="0.45">
      <c r="A265" s="126" t="s">
        <v>2541</v>
      </c>
      <c r="B265" s="126"/>
      <c r="C265" s="127" t="s">
        <v>1595</v>
      </c>
      <c r="D265" s="134">
        <v>3.7</v>
      </c>
      <c r="E265" s="134">
        <v>3.7</v>
      </c>
      <c r="F265" s="135">
        <v>0</v>
      </c>
      <c r="G265" s="130">
        <f>IFERROR(F265/D265,"na")</f>
        <v>0</v>
      </c>
      <c r="H265" s="157"/>
    </row>
    <row r="266" spans="1:8" s="131" customFormat="1" ht="27.85" customHeight="1" x14ac:dyDescent="0.45">
      <c r="A266" s="121" t="s">
        <v>2542</v>
      </c>
      <c r="B266" s="121"/>
      <c r="C266" s="142"/>
      <c r="D266" s="150"/>
      <c r="E266" s="150"/>
      <c r="F266" s="151"/>
      <c r="G266" s="145"/>
      <c r="H266" s="157"/>
    </row>
    <row r="267" spans="1:8" s="131" customFormat="1" ht="30" customHeight="1" x14ac:dyDescent="0.45">
      <c r="A267" s="126" t="s">
        <v>3275</v>
      </c>
      <c r="B267" s="126"/>
      <c r="C267" s="127" t="s">
        <v>1595</v>
      </c>
      <c r="D267" s="134">
        <v>62.89</v>
      </c>
      <c r="E267" s="134">
        <v>64.459999999999994</v>
      </c>
      <c r="F267" s="135">
        <v>1.57</v>
      </c>
      <c r="G267" s="130">
        <f>IFERROR(F267/D267,"na")</f>
        <v>2.4964223246939102E-2</v>
      </c>
      <c r="H267" s="157"/>
    </row>
    <row r="268" spans="1:8" s="131" customFormat="1" ht="31.5" customHeight="1" x14ac:dyDescent="0.45">
      <c r="A268" s="126" t="s">
        <v>2543</v>
      </c>
      <c r="B268" s="126"/>
      <c r="C268" s="127" t="s">
        <v>1595</v>
      </c>
      <c r="D268" s="134">
        <v>81.73</v>
      </c>
      <c r="E268" s="134">
        <v>83.77</v>
      </c>
      <c r="F268" s="135">
        <v>2.04</v>
      </c>
      <c r="G268" s="130">
        <f>IFERROR(F268/D268,"na")</f>
        <v>2.4960234919858069E-2</v>
      </c>
      <c r="H268" s="157"/>
    </row>
    <row r="269" spans="1:8" s="131" customFormat="1" ht="27.75" customHeight="1" x14ac:dyDescent="0.45">
      <c r="A269" s="126" t="s">
        <v>2544</v>
      </c>
      <c r="B269" s="126"/>
      <c r="C269" s="127" t="s">
        <v>1595</v>
      </c>
      <c r="D269" s="134">
        <v>100.57</v>
      </c>
      <c r="E269" s="134">
        <v>103.08</v>
      </c>
      <c r="F269" s="135">
        <v>2.5099999999999998</v>
      </c>
      <c r="G269" s="130">
        <f>IFERROR(F269/D269,"na")</f>
        <v>2.4957740877001092E-2</v>
      </c>
      <c r="H269" s="157"/>
    </row>
    <row r="270" spans="1:8" s="131" customFormat="1" ht="28.5" customHeight="1" x14ac:dyDescent="0.45">
      <c r="A270" s="126" t="s">
        <v>2545</v>
      </c>
      <c r="B270" s="126"/>
      <c r="C270" s="127" t="s">
        <v>1595</v>
      </c>
      <c r="D270" s="134">
        <v>119.44</v>
      </c>
      <c r="E270" s="134">
        <v>122.42</v>
      </c>
      <c r="F270" s="135">
        <v>2.98</v>
      </c>
      <c r="G270" s="130">
        <f>IFERROR(F270/D270,"na")</f>
        <v>2.4949765572672471E-2</v>
      </c>
      <c r="H270" s="157"/>
    </row>
    <row r="271" spans="1:8" s="131" customFormat="1" ht="27.85" customHeight="1" x14ac:dyDescent="0.45">
      <c r="A271" s="121" t="s">
        <v>2546</v>
      </c>
      <c r="B271" s="121"/>
      <c r="C271" s="142"/>
      <c r="D271" s="150"/>
      <c r="E271" s="150"/>
      <c r="F271" s="151"/>
      <c r="G271" s="145"/>
      <c r="H271" s="157"/>
    </row>
    <row r="272" spans="1:8" s="131" customFormat="1" ht="28.5" customHeight="1" x14ac:dyDescent="0.45">
      <c r="A272" s="126" t="s">
        <v>2547</v>
      </c>
      <c r="B272" s="126"/>
      <c r="C272" s="127" t="s">
        <v>1595</v>
      </c>
      <c r="D272" s="134">
        <v>36.5</v>
      </c>
      <c r="E272" s="134">
        <v>37.5</v>
      </c>
      <c r="F272" s="135">
        <v>1</v>
      </c>
      <c r="G272" s="130">
        <f t="shared" ref="G272:G306" si="13">IFERROR(F272/D272,"na")</f>
        <v>2.7397260273972601E-2</v>
      </c>
      <c r="H272" s="157"/>
    </row>
    <row r="273" spans="1:8" s="131" customFormat="1" ht="30" customHeight="1" x14ac:dyDescent="0.45">
      <c r="A273" s="126" t="s">
        <v>2548</v>
      </c>
      <c r="B273" s="126"/>
      <c r="C273" s="127" t="s">
        <v>1595</v>
      </c>
      <c r="D273" s="134">
        <v>50</v>
      </c>
      <c r="E273" s="134">
        <v>51</v>
      </c>
      <c r="F273" s="135">
        <v>1</v>
      </c>
      <c r="G273" s="130">
        <f t="shared" si="13"/>
        <v>0.02</v>
      </c>
      <c r="H273" s="157"/>
    </row>
    <row r="274" spans="1:8" s="131" customFormat="1" ht="31.5" customHeight="1" x14ac:dyDescent="0.45">
      <c r="A274" s="126" t="s">
        <v>2549</v>
      </c>
      <c r="B274" s="126"/>
      <c r="C274" s="127" t="s">
        <v>1595</v>
      </c>
      <c r="D274" s="134">
        <v>69.5</v>
      </c>
      <c r="E274" s="134">
        <v>71</v>
      </c>
      <c r="F274" s="135">
        <v>1.5</v>
      </c>
      <c r="G274" s="130">
        <f t="shared" si="13"/>
        <v>2.1582733812949641E-2</v>
      </c>
      <c r="H274" s="157"/>
    </row>
    <row r="275" spans="1:8" s="131" customFormat="1" ht="30" customHeight="1" x14ac:dyDescent="0.45">
      <c r="A275" s="126" t="s">
        <v>2550</v>
      </c>
      <c r="B275" s="126"/>
      <c r="C275" s="127" t="s">
        <v>1595</v>
      </c>
      <c r="D275" s="134">
        <v>61</v>
      </c>
      <c r="E275" s="134">
        <v>62.5</v>
      </c>
      <c r="F275" s="135">
        <v>1.5</v>
      </c>
      <c r="G275" s="130">
        <f t="shared" si="13"/>
        <v>2.4590163934426229E-2</v>
      </c>
      <c r="H275" s="157"/>
    </row>
    <row r="276" spans="1:8" s="131" customFormat="1" ht="30.75" customHeight="1" x14ac:dyDescent="0.45">
      <c r="A276" s="126" t="s">
        <v>2551</v>
      </c>
      <c r="B276" s="126"/>
      <c r="C276" s="127" t="s">
        <v>1595</v>
      </c>
      <c r="D276" s="134">
        <v>99</v>
      </c>
      <c r="E276" s="134">
        <v>101</v>
      </c>
      <c r="F276" s="135">
        <v>2</v>
      </c>
      <c r="G276" s="130">
        <f t="shared" si="13"/>
        <v>2.0202020202020204E-2</v>
      </c>
      <c r="H276" s="157"/>
    </row>
    <row r="277" spans="1:8" s="131" customFormat="1" ht="27.75" customHeight="1" x14ac:dyDescent="0.45">
      <c r="A277" s="126" t="s">
        <v>2552</v>
      </c>
      <c r="B277" s="126"/>
      <c r="C277" s="127" t="s">
        <v>1595</v>
      </c>
      <c r="D277" s="134">
        <v>80.5</v>
      </c>
      <c r="E277" s="134">
        <v>82.5</v>
      </c>
      <c r="F277" s="135">
        <v>2</v>
      </c>
      <c r="G277" s="130">
        <f t="shared" si="13"/>
        <v>2.4844720496894408E-2</v>
      </c>
      <c r="H277" s="157"/>
    </row>
    <row r="278" spans="1:8" s="131" customFormat="1" ht="28.5" customHeight="1" x14ac:dyDescent="0.45">
      <c r="A278" s="126" t="s">
        <v>2553</v>
      </c>
      <c r="B278" s="126"/>
      <c r="C278" s="127" t="s">
        <v>1595</v>
      </c>
      <c r="D278" s="134">
        <v>129</v>
      </c>
      <c r="E278" s="134">
        <v>132</v>
      </c>
      <c r="F278" s="135">
        <v>3</v>
      </c>
      <c r="G278" s="130">
        <f t="shared" si="13"/>
        <v>2.3255813953488372E-2</v>
      </c>
      <c r="H278" s="157"/>
    </row>
    <row r="279" spans="1:8" s="131" customFormat="1" ht="30.75" customHeight="1" x14ac:dyDescent="0.45">
      <c r="A279" s="126" t="s">
        <v>2554</v>
      </c>
      <c r="B279" s="126"/>
      <c r="C279" s="127" t="s">
        <v>1595</v>
      </c>
      <c r="D279" s="134">
        <v>36.5</v>
      </c>
      <c r="E279" s="134">
        <v>37.5</v>
      </c>
      <c r="F279" s="135">
        <v>1</v>
      </c>
      <c r="G279" s="130">
        <f t="shared" si="13"/>
        <v>2.7397260273972601E-2</v>
      </c>
      <c r="H279" s="157"/>
    </row>
    <row r="280" spans="1:8" s="131" customFormat="1" ht="24.75" customHeight="1" x14ac:dyDescent="0.45">
      <c r="A280" s="126" t="s">
        <v>2555</v>
      </c>
      <c r="B280" s="126"/>
      <c r="C280" s="127" t="s">
        <v>1595</v>
      </c>
      <c r="D280" s="134">
        <v>123</v>
      </c>
      <c r="E280" s="134">
        <v>125.5</v>
      </c>
      <c r="F280" s="135">
        <v>2.5</v>
      </c>
      <c r="G280" s="130">
        <f t="shared" si="13"/>
        <v>2.032520325203252E-2</v>
      </c>
      <c r="H280" s="157"/>
    </row>
    <row r="281" spans="1:8" s="131" customFormat="1" ht="30" customHeight="1" x14ac:dyDescent="0.45">
      <c r="A281" s="126" t="s">
        <v>2556</v>
      </c>
      <c r="B281" s="126"/>
      <c r="C281" s="127" t="s">
        <v>1595</v>
      </c>
      <c r="D281" s="134">
        <v>73</v>
      </c>
      <c r="E281" s="134">
        <v>74.5</v>
      </c>
      <c r="F281" s="135">
        <v>1.5</v>
      </c>
      <c r="G281" s="130">
        <f t="shared" si="13"/>
        <v>2.0547945205479451E-2</v>
      </c>
      <c r="H281" s="157"/>
    </row>
    <row r="282" spans="1:8" s="131" customFormat="1" ht="30" customHeight="1" x14ac:dyDescent="0.45">
      <c r="A282" s="126" t="s">
        <v>2557</v>
      </c>
      <c r="B282" s="126"/>
      <c r="C282" s="127" t="s">
        <v>1595</v>
      </c>
      <c r="D282" s="134">
        <v>132.5</v>
      </c>
      <c r="E282" s="134">
        <v>135.5</v>
      </c>
      <c r="F282" s="135">
        <v>3</v>
      </c>
      <c r="G282" s="130">
        <f t="shared" si="13"/>
        <v>2.2641509433962263E-2</v>
      </c>
      <c r="H282" s="157"/>
    </row>
    <row r="283" spans="1:8" s="131" customFormat="1" ht="28.5" customHeight="1" x14ac:dyDescent="0.45">
      <c r="A283" s="126" t="s">
        <v>2558</v>
      </c>
      <c r="B283" s="126"/>
      <c r="C283" s="127" t="s">
        <v>1595</v>
      </c>
      <c r="D283" s="134">
        <v>36.5</v>
      </c>
      <c r="E283" s="134">
        <v>37.5</v>
      </c>
      <c r="F283" s="135">
        <v>1</v>
      </c>
      <c r="G283" s="130">
        <f t="shared" si="13"/>
        <v>2.7397260273972601E-2</v>
      </c>
      <c r="H283" s="157"/>
    </row>
    <row r="284" spans="1:8" s="131" customFormat="1" ht="30" customHeight="1" x14ac:dyDescent="0.45">
      <c r="A284" s="126" t="s">
        <v>2559</v>
      </c>
      <c r="B284" s="126"/>
      <c r="C284" s="127" t="s">
        <v>1595</v>
      </c>
      <c r="D284" s="134">
        <v>73</v>
      </c>
      <c r="E284" s="134">
        <v>74.5</v>
      </c>
      <c r="F284" s="135">
        <v>1.5</v>
      </c>
      <c r="G284" s="130">
        <f t="shared" si="13"/>
        <v>2.0547945205479451E-2</v>
      </c>
      <c r="H284" s="157"/>
    </row>
    <row r="285" spans="1:8" s="131" customFormat="1" ht="27.75" customHeight="1" x14ac:dyDescent="0.45">
      <c r="A285" s="126" t="s">
        <v>2560</v>
      </c>
      <c r="B285" s="126"/>
      <c r="C285" s="127" t="s">
        <v>1595</v>
      </c>
      <c r="D285" s="134">
        <v>36.5</v>
      </c>
      <c r="E285" s="134">
        <v>37.5</v>
      </c>
      <c r="F285" s="135">
        <v>1</v>
      </c>
      <c r="G285" s="130">
        <f t="shared" si="13"/>
        <v>2.7397260273972601E-2</v>
      </c>
      <c r="H285" s="157"/>
    </row>
    <row r="286" spans="1:8" s="131" customFormat="1" ht="33" customHeight="1" x14ac:dyDescent="0.45">
      <c r="A286" s="126" t="s">
        <v>2561</v>
      </c>
      <c r="B286" s="126"/>
      <c r="C286" s="127" t="s">
        <v>1595</v>
      </c>
      <c r="D286" s="134">
        <v>54</v>
      </c>
      <c r="E286" s="134">
        <v>55.5</v>
      </c>
      <c r="F286" s="135">
        <v>1.5</v>
      </c>
      <c r="G286" s="130">
        <f t="shared" si="13"/>
        <v>2.7777777777777776E-2</v>
      </c>
      <c r="H286" s="157"/>
    </row>
    <row r="287" spans="1:8" s="131" customFormat="1" ht="33" customHeight="1" x14ac:dyDescent="0.45">
      <c r="A287" s="126" t="s">
        <v>2562</v>
      </c>
      <c r="B287" s="126"/>
      <c r="C287" s="127" t="s">
        <v>1595</v>
      </c>
      <c r="D287" s="134">
        <v>71.5</v>
      </c>
      <c r="E287" s="134">
        <v>73</v>
      </c>
      <c r="F287" s="135">
        <v>1.5</v>
      </c>
      <c r="G287" s="130">
        <f t="shared" si="13"/>
        <v>2.097902097902098E-2</v>
      </c>
      <c r="H287" s="157"/>
    </row>
    <row r="288" spans="1:8" s="131" customFormat="1" ht="33" customHeight="1" x14ac:dyDescent="0.45">
      <c r="A288" s="126" t="s">
        <v>2563</v>
      </c>
      <c r="B288" s="126"/>
      <c r="C288" s="127" t="s">
        <v>1595</v>
      </c>
      <c r="D288" s="134">
        <v>96</v>
      </c>
      <c r="E288" s="134">
        <v>98</v>
      </c>
      <c r="F288" s="135">
        <v>2</v>
      </c>
      <c r="G288" s="130">
        <f t="shared" si="13"/>
        <v>2.0833333333333332E-2</v>
      </c>
      <c r="H288" s="157"/>
    </row>
    <row r="289" spans="1:8" s="131" customFormat="1" ht="33" customHeight="1" x14ac:dyDescent="0.45">
      <c r="A289" s="126" t="s">
        <v>2564</v>
      </c>
      <c r="B289" s="126"/>
      <c r="C289" s="127" t="s">
        <v>1595</v>
      </c>
      <c r="D289" s="134">
        <v>140</v>
      </c>
      <c r="E289" s="134">
        <v>143</v>
      </c>
      <c r="F289" s="135">
        <v>3</v>
      </c>
      <c r="G289" s="130">
        <f t="shared" si="13"/>
        <v>2.1428571428571429E-2</v>
      </c>
      <c r="H289" s="157"/>
    </row>
    <row r="290" spans="1:8" s="131" customFormat="1" ht="33" customHeight="1" x14ac:dyDescent="0.45">
      <c r="A290" s="126" t="s">
        <v>2565</v>
      </c>
      <c r="B290" s="126"/>
      <c r="C290" s="127" t="s">
        <v>1595</v>
      </c>
      <c r="D290" s="134">
        <v>140</v>
      </c>
      <c r="E290" s="134">
        <v>143</v>
      </c>
      <c r="F290" s="135">
        <v>3</v>
      </c>
      <c r="G290" s="130">
        <f t="shared" si="13"/>
        <v>2.1428571428571429E-2</v>
      </c>
      <c r="H290" s="157"/>
    </row>
    <row r="291" spans="1:8" s="131" customFormat="1" ht="33" customHeight="1" x14ac:dyDescent="0.45">
      <c r="A291" s="126" t="s">
        <v>2566</v>
      </c>
      <c r="B291" s="126"/>
      <c r="C291" s="127" t="s">
        <v>1595</v>
      </c>
      <c r="D291" s="134">
        <v>183</v>
      </c>
      <c r="E291" s="134">
        <v>187</v>
      </c>
      <c r="F291" s="135">
        <v>4</v>
      </c>
      <c r="G291" s="130">
        <f t="shared" si="13"/>
        <v>2.185792349726776E-2</v>
      </c>
      <c r="H291" s="157"/>
    </row>
    <row r="292" spans="1:8" s="131" customFormat="1" ht="33" customHeight="1" x14ac:dyDescent="0.45">
      <c r="A292" s="126" t="s">
        <v>2567</v>
      </c>
      <c r="B292" s="126"/>
      <c r="C292" s="127" t="s">
        <v>1595</v>
      </c>
      <c r="D292" s="134">
        <v>52</v>
      </c>
      <c r="E292" s="134">
        <v>54.5</v>
      </c>
      <c r="F292" s="135">
        <v>2.5</v>
      </c>
      <c r="G292" s="130">
        <f t="shared" si="13"/>
        <v>4.807692307692308E-2</v>
      </c>
      <c r="H292" s="157"/>
    </row>
    <row r="293" spans="1:8" s="131" customFormat="1" ht="33" customHeight="1" x14ac:dyDescent="0.45">
      <c r="A293" s="126" t="s">
        <v>2568</v>
      </c>
      <c r="B293" s="126"/>
      <c r="C293" s="127" t="s">
        <v>1595</v>
      </c>
      <c r="D293" s="134">
        <v>36.5</v>
      </c>
      <c r="E293" s="134">
        <v>37.5</v>
      </c>
      <c r="F293" s="135">
        <v>1</v>
      </c>
      <c r="G293" s="130">
        <f t="shared" si="13"/>
        <v>2.7397260273972601E-2</v>
      </c>
      <c r="H293" s="157"/>
    </row>
    <row r="294" spans="1:8" s="131" customFormat="1" ht="33" customHeight="1" x14ac:dyDescent="0.45">
      <c r="A294" s="126" t="s">
        <v>2569</v>
      </c>
      <c r="B294" s="126"/>
      <c r="C294" s="127" t="s">
        <v>1595</v>
      </c>
      <c r="D294" s="134">
        <v>26.5</v>
      </c>
      <c r="E294" s="134">
        <v>27.5</v>
      </c>
      <c r="F294" s="135">
        <v>1</v>
      </c>
      <c r="G294" s="130">
        <f t="shared" si="13"/>
        <v>3.7735849056603772E-2</v>
      </c>
      <c r="H294" s="157"/>
    </row>
    <row r="295" spans="1:8" s="131" customFormat="1" ht="30.85" customHeight="1" x14ac:dyDescent="0.45">
      <c r="A295" s="126" t="s">
        <v>2570</v>
      </c>
      <c r="B295" s="126"/>
      <c r="C295" s="127" t="s">
        <v>1595</v>
      </c>
      <c r="D295" s="134">
        <v>63.5</v>
      </c>
      <c r="E295" s="134">
        <v>65</v>
      </c>
      <c r="F295" s="135">
        <v>1.5</v>
      </c>
      <c r="G295" s="130">
        <f t="shared" si="13"/>
        <v>2.3622047244094488E-2</v>
      </c>
      <c r="H295" s="157"/>
    </row>
    <row r="296" spans="1:8" s="131" customFormat="1" ht="30.85" customHeight="1" x14ac:dyDescent="0.45">
      <c r="A296" s="126" t="s">
        <v>2571</v>
      </c>
      <c r="B296" s="126"/>
      <c r="C296" s="127" t="s">
        <v>1595</v>
      </c>
      <c r="D296" s="134">
        <v>36.5</v>
      </c>
      <c r="E296" s="134">
        <v>37.5</v>
      </c>
      <c r="F296" s="135">
        <v>1</v>
      </c>
      <c r="G296" s="130">
        <f t="shared" si="13"/>
        <v>2.7397260273972601E-2</v>
      </c>
      <c r="H296" s="157"/>
    </row>
    <row r="297" spans="1:8" s="131" customFormat="1" ht="30.85" customHeight="1" x14ac:dyDescent="0.45">
      <c r="A297" s="126" t="s">
        <v>2572</v>
      </c>
      <c r="B297" s="126"/>
      <c r="C297" s="127" t="s">
        <v>1595</v>
      </c>
      <c r="D297" s="134">
        <v>1760</v>
      </c>
      <c r="E297" s="134">
        <v>1795</v>
      </c>
      <c r="F297" s="135">
        <v>35</v>
      </c>
      <c r="G297" s="130">
        <f t="shared" si="13"/>
        <v>1.9886363636363636E-2</v>
      </c>
      <c r="H297" s="157"/>
    </row>
    <row r="298" spans="1:8" s="131" customFormat="1" ht="30.85" customHeight="1" x14ac:dyDescent="0.45">
      <c r="A298" s="126" t="s">
        <v>2573</v>
      </c>
      <c r="B298" s="126"/>
      <c r="C298" s="127" t="s">
        <v>1595</v>
      </c>
      <c r="D298" s="134">
        <v>22.5</v>
      </c>
      <c r="E298" s="134">
        <v>23</v>
      </c>
      <c r="F298" s="135">
        <v>0.5</v>
      </c>
      <c r="G298" s="130">
        <f t="shared" si="13"/>
        <v>2.2222222222222223E-2</v>
      </c>
      <c r="H298" s="157"/>
    </row>
    <row r="299" spans="1:8" s="131" customFormat="1" ht="30.85" customHeight="1" x14ac:dyDescent="0.45">
      <c r="A299" s="126" t="s">
        <v>2574</v>
      </c>
      <c r="B299" s="126"/>
      <c r="C299" s="127" t="s">
        <v>1595</v>
      </c>
      <c r="D299" s="134">
        <v>36.5</v>
      </c>
      <c r="E299" s="134">
        <v>37.5</v>
      </c>
      <c r="F299" s="135">
        <v>1</v>
      </c>
      <c r="G299" s="130">
        <f t="shared" si="13"/>
        <v>2.7397260273972601E-2</v>
      </c>
      <c r="H299" s="157"/>
    </row>
    <row r="300" spans="1:8" s="131" customFormat="1" ht="30.85" customHeight="1" x14ac:dyDescent="0.45">
      <c r="A300" s="126" t="s">
        <v>2575</v>
      </c>
      <c r="B300" s="126"/>
      <c r="C300" s="127" t="s">
        <v>1595</v>
      </c>
      <c r="D300" s="134">
        <v>22.5</v>
      </c>
      <c r="E300" s="134">
        <v>23</v>
      </c>
      <c r="F300" s="135">
        <v>0.5</v>
      </c>
      <c r="G300" s="130">
        <f t="shared" si="13"/>
        <v>2.2222222222222223E-2</v>
      </c>
      <c r="H300" s="157"/>
    </row>
    <row r="301" spans="1:8" s="131" customFormat="1" ht="30.85" customHeight="1" x14ac:dyDescent="0.45">
      <c r="A301" s="126" t="s">
        <v>2576</v>
      </c>
      <c r="B301" s="126"/>
      <c r="C301" s="127" t="s">
        <v>1595</v>
      </c>
      <c r="D301" s="134">
        <v>26.5</v>
      </c>
      <c r="E301" s="134">
        <v>27.5</v>
      </c>
      <c r="F301" s="135">
        <v>1</v>
      </c>
      <c r="G301" s="130">
        <f t="shared" si="13"/>
        <v>3.7735849056603772E-2</v>
      </c>
      <c r="H301" s="157"/>
    </row>
    <row r="302" spans="1:8" s="131" customFormat="1" ht="30.85" customHeight="1" x14ac:dyDescent="0.45">
      <c r="A302" s="126" t="s">
        <v>2577</v>
      </c>
      <c r="B302" s="126"/>
      <c r="C302" s="127" t="s">
        <v>1595</v>
      </c>
      <c r="D302" s="134">
        <v>22.5</v>
      </c>
      <c r="E302" s="134">
        <v>23</v>
      </c>
      <c r="F302" s="135">
        <v>0.5</v>
      </c>
      <c r="G302" s="130">
        <f t="shared" si="13"/>
        <v>2.2222222222222223E-2</v>
      </c>
      <c r="H302" s="157"/>
    </row>
    <row r="303" spans="1:8" s="131" customFormat="1" ht="30.85" customHeight="1" x14ac:dyDescent="0.45">
      <c r="A303" s="126" t="s">
        <v>2578</v>
      </c>
      <c r="B303" s="126"/>
      <c r="C303" s="127" t="s">
        <v>1595</v>
      </c>
      <c r="D303" s="134">
        <v>85.5</v>
      </c>
      <c r="E303" s="134">
        <v>87.5</v>
      </c>
      <c r="F303" s="135">
        <v>2</v>
      </c>
      <c r="G303" s="130">
        <f t="shared" si="13"/>
        <v>2.3391812865497075E-2</v>
      </c>
      <c r="H303" s="157"/>
    </row>
    <row r="304" spans="1:8" s="131" customFormat="1" ht="30.85" customHeight="1" x14ac:dyDescent="0.45">
      <c r="A304" s="126" t="s">
        <v>2579</v>
      </c>
      <c r="B304" s="126"/>
      <c r="C304" s="127" t="s">
        <v>1595</v>
      </c>
      <c r="D304" s="134">
        <v>52</v>
      </c>
      <c r="E304" s="134">
        <v>54.5</v>
      </c>
      <c r="F304" s="135">
        <v>2.5</v>
      </c>
      <c r="G304" s="130">
        <f t="shared" si="13"/>
        <v>4.807692307692308E-2</v>
      </c>
      <c r="H304" s="157"/>
    </row>
    <row r="305" spans="1:8" s="131" customFormat="1" ht="30.85" customHeight="1" x14ac:dyDescent="0.45">
      <c r="A305" s="126" t="s">
        <v>2580</v>
      </c>
      <c r="B305" s="126"/>
      <c r="C305" s="127" t="s">
        <v>1595</v>
      </c>
      <c r="D305" s="134">
        <v>36.5</v>
      </c>
      <c r="E305" s="134">
        <v>37.5</v>
      </c>
      <c r="F305" s="135">
        <v>1</v>
      </c>
      <c r="G305" s="130">
        <f t="shared" si="13"/>
        <v>2.7397260273972601E-2</v>
      </c>
      <c r="H305" s="157"/>
    </row>
    <row r="306" spans="1:8" s="131" customFormat="1" ht="30.85" customHeight="1" x14ac:dyDescent="0.45">
      <c r="A306" s="126" t="s">
        <v>2581</v>
      </c>
      <c r="B306" s="126"/>
      <c r="C306" s="127" t="s">
        <v>1595</v>
      </c>
      <c r="D306" s="134">
        <v>26.5</v>
      </c>
      <c r="E306" s="134">
        <v>27.5</v>
      </c>
      <c r="F306" s="135">
        <v>1</v>
      </c>
      <c r="G306" s="130">
        <f t="shared" si="13"/>
        <v>3.7735849056603772E-2</v>
      </c>
      <c r="H306" s="157"/>
    </row>
    <row r="307" spans="1:8" s="131" customFormat="1" ht="27.85" customHeight="1" x14ac:dyDescent="0.45">
      <c r="A307" s="121" t="s">
        <v>2582</v>
      </c>
      <c r="B307" s="121"/>
      <c r="C307" s="142"/>
      <c r="D307" s="150"/>
      <c r="E307" s="150"/>
      <c r="F307" s="151"/>
      <c r="G307" s="145"/>
      <c r="H307" s="157"/>
    </row>
    <row r="308" spans="1:8" s="131" customFormat="1" ht="27.85" customHeight="1" x14ac:dyDescent="0.45">
      <c r="A308" s="126" t="s">
        <v>2583</v>
      </c>
      <c r="B308" s="126"/>
      <c r="C308" s="127" t="s">
        <v>1595</v>
      </c>
      <c r="D308" s="152">
        <v>308</v>
      </c>
      <c r="E308" s="134">
        <v>312</v>
      </c>
      <c r="F308" s="135">
        <f t="shared" ref="F308:F339" si="14">E308-D308</f>
        <v>4</v>
      </c>
      <c r="G308" s="130">
        <f t="shared" ref="G308:G339" si="15">IFERROR(F308/D308,"na")</f>
        <v>1.2987012987012988E-2</v>
      </c>
      <c r="H308" s="157"/>
    </row>
    <row r="309" spans="1:8" s="131" customFormat="1" ht="27.85" customHeight="1" x14ac:dyDescent="0.45">
      <c r="A309" s="126" t="s">
        <v>2584</v>
      </c>
      <c r="B309" s="126"/>
      <c r="C309" s="127" t="s">
        <v>1595</v>
      </c>
      <c r="D309" s="152">
        <f>D308*3</f>
        <v>924</v>
      </c>
      <c r="E309" s="134">
        <v>937</v>
      </c>
      <c r="F309" s="135">
        <f t="shared" si="14"/>
        <v>13</v>
      </c>
      <c r="G309" s="130">
        <f t="shared" si="15"/>
        <v>1.406926406926407E-2</v>
      </c>
      <c r="H309" s="157"/>
    </row>
    <row r="310" spans="1:8" s="131" customFormat="1" ht="27.85" customHeight="1" x14ac:dyDescent="0.45">
      <c r="A310" s="126" t="s">
        <v>2585</v>
      </c>
      <c r="B310" s="126"/>
      <c r="C310" s="127" t="s">
        <v>1595</v>
      </c>
      <c r="D310" s="152">
        <v>315.7</v>
      </c>
      <c r="E310" s="134">
        <v>319</v>
      </c>
      <c r="F310" s="135">
        <f t="shared" si="14"/>
        <v>3.3000000000000114</v>
      </c>
      <c r="G310" s="130">
        <f t="shared" si="15"/>
        <v>1.0452961672473903E-2</v>
      </c>
      <c r="H310" s="157"/>
    </row>
    <row r="311" spans="1:8" s="131" customFormat="1" ht="27.85" customHeight="1" x14ac:dyDescent="0.45">
      <c r="A311" s="126" t="s">
        <v>2586</v>
      </c>
      <c r="B311" s="126"/>
      <c r="C311" s="127" t="s">
        <v>1595</v>
      </c>
      <c r="D311" s="152">
        <f>D310*3</f>
        <v>947.09999999999991</v>
      </c>
      <c r="E311" s="134">
        <v>957</v>
      </c>
      <c r="F311" s="135">
        <f t="shared" si="14"/>
        <v>9.9000000000000909</v>
      </c>
      <c r="G311" s="130">
        <f t="shared" si="15"/>
        <v>1.0452961672473964E-2</v>
      </c>
      <c r="H311" s="157"/>
    </row>
    <row r="312" spans="1:8" s="131" customFormat="1" ht="27.85" customHeight="1" x14ac:dyDescent="0.45">
      <c r="A312" s="126" t="s">
        <v>2587</v>
      </c>
      <c r="B312" s="126"/>
      <c r="C312" s="127" t="s">
        <v>1595</v>
      </c>
      <c r="D312" s="152">
        <v>201.3</v>
      </c>
      <c r="E312" s="134">
        <v>205</v>
      </c>
      <c r="F312" s="135">
        <f t="shared" si="14"/>
        <v>3.6999999999999886</v>
      </c>
      <c r="G312" s="130">
        <f t="shared" si="15"/>
        <v>1.8380526577247831E-2</v>
      </c>
      <c r="H312" s="157"/>
    </row>
    <row r="313" spans="1:8" s="131" customFormat="1" ht="27.85" customHeight="1" x14ac:dyDescent="0.45">
      <c r="A313" s="126" t="s">
        <v>2588</v>
      </c>
      <c r="B313" s="126"/>
      <c r="C313" s="127" t="s">
        <v>1595</v>
      </c>
      <c r="D313" s="152">
        <f>D312*3</f>
        <v>603.90000000000009</v>
      </c>
      <c r="E313" s="134">
        <v>614</v>
      </c>
      <c r="F313" s="135">
        <f t="shared" si="14"/>
        <v>10.099999999999909</v>
      </c>
      <c r="G313" s="130">
        <f t="shared" si="15"/>
        <v>1.6724623282000178E-2</v>
      </c>
      <c r="H313" s="157"/>
    </row>
    <row r="314" spans="1:8" s="131" customFormat="1" ht="27.85" customHeight="1" x14ac:dyDescent="0.45">
      <c r="A314" s="126" t="s">
        <v>2589</v>
      </c>
      <c r="B314" s="126"/>
      <c r="C314" s="127" t="s">
        <v>1595</v>
      </c>
      <c r="D314" s="152">
        <v>206.8</v>
      </c>
      <c r="E314" s="134">
        <v>209</v>
      </c>
      <c r="F314" s="135">
        <f t="shared" si="14"/>
        <v>2.1999999999999886</v>
      </c>
      <c r="G314" s="130">
        <f t="shared" si="15"/>
        <v>1.063829787234037E-2</v>
      </c>
      <c r="H314" s="157"/>
    </row>
    <row r="315" spans="1:8" s="131" customFormat="1" ht="27.85" customHeight="1" x14ac:dyDescent="0.45">
      <c r="A315" s="126" t="s">
        <v>2590</v>
      </c>
      <c r="B315" s="126"/>
      <c r="C315" s="127" t="s">
        <v>1595</v>
      </c>
      <c r="D315" s="152">
        <f>D314*3</f>
        <v>620.40000000000009</v>
      </c>
      <c r="E315" s="134">
        <v>627</v>
      </c>
      <c r="F315" s="135">
        <f t="shared" si="14"/>
        <v>6.5999999999999091</v>
      </c>
      <c r="G315" s="130">
        <f t="shared" si="15"/>
        <v>1.0638297872340278E-2</v>
      </c>
      <c r="H315" s="157"/>
    </row>
    <row r="316" spans="1:8" s="131" customFormat="1" ht="27.85" customHeight="1" x14ac:dyDescent="0.45">
      <c r="A316" s="126" t="s">
        <v>3276</v>
      </c>
      <c r="B316" s="126"/>
      <c r="C316" s="127" t="s">
        <v>1595</v>
      </c>
      <c r="D316" s="152">
        <v>101.2</v>
      </c>
      <c r="E316" s="134">
        <v>102</v>
      </c>
      <c r="F316" s="135">
        <f t="shared" si="14"/>
        <v>0.79999999999999716</v>
      </c>
      <c r="G316" s="130">
        <f t="shared" si="15"/>
        <v>7.9051383399209203E-3</v>
      </c>
      <c r="H316" s="157"/>
    </row>
    <row r="317" spans="1:8" s="131" customFormat="1" ht="27.85" customHeight="1" x14ac:dyDescent="0.45">
      <c r="A317" s="126" t="s">
        <v>2591</v>
      </c>
      <c r="B317" s="126"/>
      <c r="C317" s="127" t="s">
        <v>1595</v>
      </c>
      <c r="D317" s="152">
        <f>D316*3</f>
        <v>303.60000000000002</v>
      </c>
      <c r="E317" s="134">
        <v>307</v>
      </c>
      <c r="F317" s="135">
        <f t="shared" si="14"/>
        <v>3.3999999999999773</v>
      </c>
      <c r="G317" s="130">
        <f t="shared" si="15"/>
        <v>1.1198945981554602E-2</v>
      </c>
      <c r="H317" s="157"/>
    </row>
    <row r="318" spans="1:8" s="131" customFormat="1" ht="27.85" customHeight="1" x14ac:dyDescent="0.45">
      <c r="A318" s="126" t="s">
        <v>2592</v>
      </c>
      <c r="B318" s="126"/>
      <c r="C318" s="127" t="s">
        <v>1595</v>
      </c>
      <c r="D318" s="152">
        <v>103.4</v>
      </c>
      <c r="E318" s="134">
        <v>105</v>
      </c>
      <c r="F318" s="135">
        <f t="shared" si="14"/>
        <v>1.5999999999999943</v>
      </c>
      <c r="G318" s="130">
        <f t="shared" si="15"/>
        <v>1.5473887814313291E-2</v>
      </c>
      <c r="H318" s="157"/>
    </row>
    <row r="319" spans="1:8" s="131" customFormat="1" ht="27.85" customHeight="1" x14ac:dyDescent="0.45">
      <c r="A319" s="126" t="s">
        <v>2593</v>
      </c>
      <c r="B319" s="126"/>
      <c r="C319" s="127" t="s">
        <v>1595</v>
      </c>
      <c r="D319" s="152">
        <f>D318*3</f>
        <v>310.20000000000005</v>
      </c>
      <c r="E319" s="134">
        <v>314</v>
      </c>
      <c r="F319" s="135">
        <f t="shared" si="14"/>
        <v>3.7999999999999545</v>
      </c>
      <c r="G319" s="130">
        <f t="shared" si="15"/>
        <v>1.2250161186331252E-2</v>
      </c>
      <c r="H319" s="157"/>
    </row>
    <row r="320" spans="1:8" s="131" customFormat="1" ht="27.85" customHeight="1" x14ac:dyDescent="0.45">
      <c r="A320" s="126" t="s">
        <v>2594</v>
      </c>
      <c r="B320" s="126"/>
      <c r="C320" s="127" t="s">
        <v>1595</v>
      </c>
      <c r="D320" s="152">
        <v>178.2</v>
      </c>
      <c r="E320" s="134">
        <v>180</v>
      </c>
      <c r="F320" s="135">
        <f t="shared" si="14"/>
        <v>1.8000000000000114</v>
      </c>
      <c r="G320" s="130">
        <f t="shared" si="15"/>
        <v>1.0101010101010166E-2</v>
      </c>
      <c r="H320" s="157"/>
    </row>
    <row r="321" spans="1:8" s="131" customFormat="1" ht="27.85" customHeight="1" x14ac:dyDescent="0.45">
      <c r="A321" s="126" t="s">
        <v>2595</v>
      </c>
      <c r="B321" s="126"/>
      <c r="C321" s="127" t="s">
        <v>1595</v>
      </c>
      <c r="D321" s="152">
        <f>D320*3</f>
        <v>534.59999999999991</v>
      </c>
      <c r="E321" s="134">
        <v>541</v>
      </c>
      <c r="F321" s="135">
        <f t="shared" si="14"/>
        <v>6.4000000000000909</v>
      </c>
      <c r="G321" s="130">
        <f t="shared" si="15"/>
        <v>1.1971567527123255E-2</v>
      </c>
      <c r="H321" s="157"/>
    </row>
    <row r="322" spans="1:8" s="131" customFormat="1" ht="27.85" customHeight="1" x14ac:dyDescent="0.45">
      <c r="A322" s="126" t="s">
        <v>3271</v>
      </c>
      <c r="B322" s="126"/>
      <c r="C322" s="127" t="s">
        <v>1595</v>
      </c>
      <c r="D322" s="152">
        <v>182.6</v>
      </c>
      <c r="E322" s="134">
        <v>184</v>
      </c>
      <c r="F322" s="135">
        <f t="shared" si="14"/>
        <v>1.4000000000000057</v>
      </c>
      <c r="G322" s="130">
        <f t="shared" si="15"/>
        <v>7.6670317634173367E-3</v>
      </c>
      <c r="H322" s="157"/>
    </row>
    <row r="323" spans="1:8" s="131" customFormat="1" ht="27.85" customHeight="1" x14ac:dyDescent="0.45">
      <c r="A323" s="126" t="s">
        <v>2596</v>
      </c>
      <c r="B323" s="126"/>
      <c r="C323" s="127" t="s">
        <v>1595</v>
      </c>
      <c r="D323" s="152">
        <f>D322*3</f>
        <v>547.79999999999995</v>
      </c>
      <c r="E323" s="134">
        <v>551</v>
      </c>
      <c r="F323" s="135">
        <f t="shared" si="14"/>
        <v>3.2000000000000455</v>
      </c>
      <c r="G323" s="130">
        <f t="shared" si="15"/>
        <v>5.8415480102227925E-3</v>
      </c>
      <c r="H323" s="157"/>
    </row>
    <row r="324" spans="1:8" s="131" customFormat="1" ht="30" customHeight="1" x14ac:dyDescent="0.45">
      <c r="A324" s="126" t="s">
        <v>3459</v>
      </c>
      <c r="B324" s="126"/>
      <c r="C324" s="127" t="s">
        <v>1595</v>
      </c>
      <c r="D324" s="152">
        <v>101.2</v>
      </c>
      <c r="E324" s="134">
        <v>102</v>
      </c>
      <c r="F324" s="135">
        <f t="shared" si="14"/>
        <v>0.79999999999999716</v>
      </c>
      <c r="G324" s="130">
        <f t="shared" si="15"/>
        <v>7.9051383399209203E-3</v>
      </c>
      <c r="H324" s="157"/>
    </row>
    <row r="325" spans="1:8" s="131" customFormat="1" ht="30" customHeight="1" x14ac:dyDescent="0.45">
      <c r="A325" s="126" t="s">
        <v>2597</v>
      </c>
      <c r="B325" s="126"/>
      <c r="C325" s="127" t="s">
        <v>1595</v>
      </c>
      <c r="D325" s="152">
        <f>D324*3</f>
        <v>303.60000000000002</v>
      </c>
      <c r="E325" s="134">
        <v>307</v>
      </c>
      <c r="F325" s="135">
        <f t="shared" si="14"/>
        <v>3.3999999999999773</v>
      </c>
      <c r="G325" s="130">
        <f t="shared" si="15"/>
        <v>1.1198945981554602E-2</v>
      </c>
      <c r="H325" s="157"/>
    </row>
    <row r="326" spans="1:8" s="131" customFormat="1" ht="30" customHeight="1" x14ac:dyDescent="0.45">
      <c r="A326" s="126" t="s">
        <v>2598</v>
      </c>
      <c r="B326" s="126"/>
      <c r="C326" s="127" t="s">
        <v>1595</v>
      </c>
      <c r="D326" s="152">
        <v>103.4</v>
      </c>
      <c r="E326" s="134">
        <v>105</v>
      </c>
      <c r="F326" s="135">
        <f t="shared" si="14"/>
        <v>1.5999999999999943</v>
      </c>
      <c r="G326" s="130">
        <f t="shared" si="15"/>
        <v>1.5473887814313291E-2</v>
      </c>
      <c r="H326" s="157"/>
    </row>
    <row r="327" spans="1:8" s="131" customFormat="1" ht="30" customHeight="1" x14ac:dyDescent="0.45">
      <c r="A327" s="126" t="s">
        <v>2599</v>
      </c>
      <c r="B327" s="126"/>
      <c r="C327" s="127" t="s">
        <v>1595</v>
      </c>
      <c r="D327" s="152">
        <f>D326*3</f>
        <v>310.20000000000005</v>
      </c>
      <c r="E327" s="134">
        <v>314</v>
      </c>
      <c r="F327" s="135">
        <f t="shared" si="14"/>
        <v>3.7999999999999545</v>
      </c>
      <c r="G327" s="130">
        <f t="shared" si="15"/>
        <v>1.2250161186331252E-2</v>
      </c>
      <c r="H327" s="157"/>
    </row>
    <row r="328" spans="1:8" s="131" customFormat="1" ht="30" customHeight="1" x14ac:dyDescent="0.45">
      <c r="A328" s="126" t="s">
        <v>3427</v>
      </c>
      <c r="B328" s="126"/>
      <c r="C328" s="127" t="s">
        <v>1595</v>
      </c>
      <c r="D328" s="152">
        <v>62.7</v>
      </c>
      <c r="E328" s="134">
        <v>63</v>
      </c>
      <c r="F328" s="135">
        <f t="shared" si="14"/>
        <v>0.29999999999999716</v>
      </c>
      <c r="G328" s="130">
        <f t="shared" si="15"/>
        <v>4.7846889952152657E-3</v>
      </c>
      <c r="H328" s="157"/>
    </row>
    <row r="329" spans="1:8" s="131" customFormat="1" ht="30" customHeight="1" x14ac:dyDescent="0.45">
      <c r="A329" s="126" t="s">
        <v>3428</v>
      </c>
      <c r="B329" s="126"/>
      <c r="C329" s="127" t="s">
        <v>1595</v>
      </c>
      <c r="D329" s="152">
        <f>D328*3</f>
        <v>188.10000000000002</v>
      </c>
      <c r="E329" s="134">
        <v>188</v>
      </c>
      <c r="F329" s="135">
        <f t="shared" si="14"/>
        <v>-0.10000000000002274</v>
      </c>
      <c r="G329" s="130">
        <f t="shared" si="15"/>
        <v>-5.3163211057959982E-4</v>
      </c>
      <c r="H329" s="157"/>
    </row>
    <row r="330" spans="1:8" s="131" customFormat="1" ht="30" customHeight="1" x14ac:dyDescent="0.45">
      <c r="A330" s="126" t="s">
        <v>3429</v>
      </c>
      <c r="B330" s="126"/>
      <c r="C330" s="127" t="s">
        <v>1595</v>
      </c>
      <c r="D330" s="152">
        <v>63.8</v>
      </c>
      <c r="E330" s="134">
        <v>65</v>
      </c>
      <c r="F330" s="135">
        <f t="shared" si="14"/>
        <v>1.2000000000000028</v>
      </c>
      <c r="G330" s="130">
        <f t="shared" si="15"/>
        <v>1.8808777429467131E-2</v>
      </c>
      <c r="H330" s="157"/>
    </row>
    <row r="331" spans="1:8" s="131" customFormat="1" ht="30" customHeight="1" x14ac:dyDescent="0.45">
      <c r="A331" s="126" t="s">
        <v>3430</v>
      </c>
      <c r="B331" s="126"/>
      <c r="C331" s="127" t="s">
        <v>1595</v>
      </c>
      <c r="D331" s="152">
        <f>D330*3</f>
        <v>191.39999999999998</v>
      </c>
      <c r="E331" s="134">
        <v>195</v>
      </c>
      <c r="F331" s="135">
        <f t="shared" si="14"/>
        <v>3.6000000000000227</v>
      </c>
      <c r="G331" s="130">
        <f t="shared" si="15"/>
        <v>1.8808777429467207E-2</v>
      </c>
      <c r="H331" s="157"/>
    </row>
    <row r="332" spans="1:8" s="131" customFormat="1" ht="30" customHeight="1" x14ac:dyDescent="0.45">
      <c r="A332" s="126" t="s">
        <v>3431</v>
      </c>
      <c r="B332" s="126"/>
      <c r="C332" s="127" t="s">
        <v>1595</v>
      </c>
      <c r="D332" s="152">
        <v>42.9</v>
      </c>
      <c r="E332" s="134">
        <v>43</v>
      </c>
      <c r="F332" s="135">
        <f t="shared" si="14"/>
        <v>0.10000000000000142</v>
      </c>
      <c r="G332" s="130">
        <f t="shared" si="15"/>
        <v>2.3310023310023644E-3</v>
      </c>
      <c r="H332" s="157"/>
    </row>
    <row r="333" spans="1:8" s="131" customFormat="1" ht="30" customHeight="1" x14ac:dyDescent="0.45">
      <c r="A333" s="126" t="s">
        <v>3432</v>
      </c>
      <c r="B333" s="126"/>
      <c r="C333" s="127" t="s">
        <v>1595</v>
      </c>
      <c r="D333" s="152">
        <f>D332*3</f>
        <v>128.69999999999999</v>
      </c>
      <c r="E333" s="134">
        <v>129</v>
      </c>
      <c r="F333" s="135">
        <f t="shared" si="14"/>
        <v>0.30000000000001137</v>
      </c>
      <c r="G333" s="130">
        <f t="shared" si="15"/>
        <v>2.3310023310024195E-3</v>
      </c>
      <c r="H333" s="157"/>
    </row>
    <row r="334" spans="1:8" s="131" customFormat="1" ht="30" customHeight="1" x14ac:dyDescent="0.45">
      <c r="A334" s="126" t="s">
        <v>3433</v>
      </c>
      <c r="B334" s="126"/>
      <c r="C334" s="127" t="s">
        <v>1595</v>
      </c>
      <c r="D334" s="152">
        <v>44</v>
      </c>
      <c r="E334" s="134">
        <v>44</v>
      </c>
      <c r="F334" s="135">
        <f t="shared" si="14"/>
        <v>0</v>
      </c>
      <c r="G334" s="130">
        <f t="shared" si="15"/>
        <v>0</v>
      </c>
      <c r="H334" s="157"/>
    </row>
    <row r="335" spans="1:8" s="131" customFormat="1" ht="30" customHeight="1" x14ac:dyDescent="0.45">
      <c r="A335" s="126" t="s">
        <v>3434</v>
      </c>
      <c r="B335" s="126"/>
      <c r="C335" s="127" t="s">
        <v>1595</v>
      </c>
      <c r="D335" s="152">
        <f>D334*3</f>
        <v>132</v>
      </c>
      <c r="E335" s="134">
        <v>132</v>
      </c>
      <c r="F335" s="135">
        <f t="shared" si="14"/>
        <v>0</v>
      </c>
      <c r="G335" s="130">
        <f t="shared" si="15"/>
        <v>0</v>
      </c>
      <c r="H335" s="157"/>
    </row>
    <row r="336" spans="1:8" s="131" customFormat="1" ht="30" customHeight="1" x14ac:dyDescent="0.45">
      <c r="A336" s="126" t="s">
        <v>3440</v>
      </c>
      <c r="B336" s="126"/>
      <c r="C336" s="127" t="s">
        <v>1595</v>
      </c>
      <c r="D336" s="152">
        <v>14.3</v>
      </c>
      <c r="E336" s="134">
        <v>14</v>
      </c>
      <c r="F336" s="135">
        <f t="shared" si="14"/>
        <v>-0.30000000000000071</v>
      </c>
      <c r="G336" s="130">
        <f t="shared" si="15"/>
        <v>-2.0979020979021028E-2</v>
      </c>
      <c r="H336" s="157"/>
    </row>
    <row r="337" spans="1:8" s="131" customFormat="1" ht="30" customHeight="1" x14ac:dyDescent="0.45">
      <c r="A337" s="126" t="s">
        <v>3435</v>
      </c>
      <c r="B337" s="126"/>
      <c r="C337" s="127" t="s">
        <v>1595</v>
      </c>
      <c r="D337" s="152">
        <f>D336*3</f>
        <v>42.900000000000006</v>
      </c>
      <c r="E337" s="134">
        <v>43</v>
      </c>
      <c r="F337" s="135">
        <f t="shared" si="14"/>
        <v>9.9999999999994316E-2</v>
      </c>
      <c r="G337" s="130">
        <f t="shared" si="15"/>
        <v>2.3310023310021983E-3</v>
      </c>
      <c r="H337" s="157"/>
    </row>
    <row r="338" spans="1:8" s="131" customFormat="1" ht="30" customHeight="1" x14ac:dyDescent="0.45">
      <c r="A338" s="126" t="s">
        <v>3460</v>
      </c>
      <c r="B338" s="126"/>
      <c r="C338" s="127" t="s">
        <v>1595</v>
      </c>
      <c r="D338" s="152">
        <v>14.3</v>
      </c>
      <c r="E338" s="134">
        <v>15</v>
      </c>
      <c r="F338" s="135">
        <f t="shared" si="14"/>
        <v>0.69999999999999929</v>
      </c>
      <c r="G338" s="130">
        <f t="shared" si="15"/>
        <v>4.8951048951048896E-2</v>
      </c>
      <c r="H338" s="157"/>
    </row>
    <row r="339" spans="1:8" s="131" customFormat="1" ht="30" customHeight="1" x14ac:dyDescent="0.45">
      <c r="A339" s="126" t="s">
        <v>3461</v>
      </c>
      <c r="B339" s="126"/>
      <c r="C339" s="127" t="s">
        <v>1595</v>
      </c>
      <c r="D339" s="152">
        <f>D338*3</f>
        <v>42.900000000000006</v>
      </c>
      <c r="E339" s="134">
        <v>45</v>
      </c>
      <c r="F339" s="135">
        <f t="shared" si="14"/>
        <v>2.0999999999999943</v>
      </c>
      <c r="G339" s="130">
        <f t="shared" si="15"/>
        <v>4.8951048951048813E-2</v>
      </c>
      <c r="H339" s="157"/>
    </row>
    <row r="340" spans="1:8" s="131" customFormat="1" ht="30" customHeight="1" x14ac:dyDescent="0.45">
      <c r="A340" s="126" t="s">
        <v>3436</v>
      </c>
      <c r="B340" s="126"/>
      <c r="C340" s="127" t="s">
        <v>1595</v>
      </c>
      <c r="D340" s="152">
        <v>30.8</v>
      </c>
      <c r="E340" s="134">
        <v>31</v>
      </c>
      <c r="F340" s="135">
        <f t="shared" ref="F340:F365" si="16">E340-D340</f>
        <v>0.19999999999999929</v>
      </c>
      <c r="G340" s="130">
        <f t="shared" ref="G340:G371" si="17">IFERROR(F340/D340,"na")</f>
        <v>6.4935064935064705E-3</v>
      </c>
      <c r="H340" s="157"/>
    </row>
    <row r="341" spans="1:8" s="131" customFormat="1" ht="30" customHeight="1" x14ac:dyDescent="0.45">
      <c r="A341" s="126" t="s">
        <v>3437</v>
      </c>
      <c r="B341" s="126"/>
      <c r="C341" s="127" t="s">
        <v>1595</v>
      </c>
      <c r="D341" s="152">
        <f>D340*3</f>
        <v>92.4</v>
      </c>
      <c r="E341" s="134">
        <v>92</v>
      </c>
      <c r="F341" s="135">
        <f t="shared" si="16"/>
        <v>-0.40000000000000568</v>
      </c>
      <c r="G341" s="130">
        <f t="shared" si="17"/>
        <v>-4.3290043290043906E-3</v>
      </c>
      <c r="H341" s="157"/>
    </row>
    <row r="342" spans="1:8" s="131" customFormat="1" ht="30" customHeight="1" x14ac:dyDescent="0.45">
      <c r="A342" s="126" t="s">
        <v>3438</v>
      </c>
      <c r="B342" s="126"/>
      <c r="C342" s="127" t="s">
        <v>1595</v>
      </c>
      <c r="D342" s="152">
        <v>30.8</v>
      </c>
      <c r="E342" s="134">
        <v>32</v>
      </c>
      <c r="F342" s="135">
        <f t="shared" si="16"/>
        <v>1.1999999999999993</v>
      </c>
      <c r="G342" s="130">
        <f t="shared" si="17"/>
        <v>3.8961038961038939E-2</v>
      </c>
      <c r="H342" s="157"/>
    </row>
    <row r="343" spans="1:8" s="131" customFormat="1" ht="30" customHeight="1" x14ac:dyDescent="0.45">
      <c r="A343" s="126" t="s">
        <v>3439</v>
      </c>
      <c r="B343" s="126"/>
      <c r="C343" s="127" t="s">
        <v>1595</v>
      </c>
      <c r="D343" s="152">
        <f>D342*3</f>
        <v>92.4</v>
      </c>
      <c r="E343" s="134">
        <v>95</v>
      </c>
      <c r="F343" s="135">
        <f t="shared" si="16"/>
        <v>2.5999999999999943</v>
      </c>
      <c r="G343" s="130">
        <f t="shared" si="17"/>
        <v>2.8138528138528074E-2</v>
      </c>
      <c r="H343" s="157"/>
    </row>
    <row r="344" spans="1:8" s="131" customFormat="1" ht="30" customHeight="1" x14ac:dyDescent="0.45">
      <c r="A344" s="126" t="s">
        <v>3471</v>
      </c>
      <c r="B344" s="126"/>
      <c r="C344" s="127" t="s">
        <v>1595</v>
      </c>
      <c r="D344" s="152">
        <v>8.8000000000000007</v>
      </c>
      <c r="E344" s="134">
        <v>9</v>
      </c>
      <c r="F344" s="135">
        <f t="shared" si="16"/>
        <v>0.19999999999999929</v>
      </c>
      <c r="G344" s="130">
        <f t="shared" si="17"/>
        <v>2.2727272727272645E-2</v>
      </c>
      <c r="H344" s="157"/>
    </row>
    <row r="345" spans="1:8" s="131" customFormat="1" ht="30" customHeight="1" x14ac:dyDescent="0.45">
      <c r="A345" s="126" t="s">
        <v>3442</v>
      </c>
      <c r="B345" s="126"/>
      <c r="C345" s="127" t="s">
        <v>1595</v>
      </c>
      <c r="D345" s="152">
        <f>D344*3</f>
        <v>26.400000000000002</v>
      </c>
      <c r="E345" s="134">
        <v>26</v>
      </c>
      <c r="F345" s="135">
        <f t="shared" si="16"/>
        <v>-0.40000000000000213</v>
      </c>
      <c r="G345" s="130">
        <f t="shared" si="17"/>
        <v>-1.5151515151515232E-2</v>
      </c>
      <c r="H345" s="157"/>
    </row>
    <row r="346" spans="1:8" s="131" customFormat="1" ht="30" customHeight="1" x14ac:dyDescent="0.45">
      <c r="A346" s="126" t="s">
        <v>3441</v>
      </c>
      <c r="B346" s="126"/>
      <c r="C346" s="127" t="s">
        <v>1595</v>
      </c>
      <c r="D346" s="152">
        <v>8.8000000000000007</v>
      </c>
      <c r="E346" s="134">
        <v>9</v>
      </c>
      <c r="F346" s="135">
        <f t="shared" si="16"/>
        <v>0.19999999999999929</v>
      </c>
      <c r="G346" s="130">
        <f t="shared" si="17"/>
        <v>2.2727272727272645E-2</v>
      </c>
      <c r="H346" s="157"/>
    </row>
    <row r="347" spans="1:8" s="131" customFormat="1" ht="30" customHeight="1" x14ac:dyDescent="0.45">
      <c r="A347" s="126" t="s">
        <v>3443</v>
      </c>
      <c r="B347" s="126"/>
      <c r="C347" s="127" t="s">
        <v>1595</v>
      </c>
      <c r="D347" s="152">
        <f>D346*3</f>
        <v>26.400000000000002</v>
      </c>
      <c r="E347" s="134">
        <v>26</v>
      </c>
      <c r="F347" s="135">
        <f t="shared" si="16"/>
        <v>-0.40000000000000213</v>
      </c>
      <c r="G347" s="130">
        <f t="shared" si="17"/>
        <v>-1.5151515151515232E-2</v>
      </c>
      <c r="H347" s="157"/>
    </row>
    <row r="348" spans="1:8" s="131" customFormat="1" ht="30" customHeight="1" x14ac:dyDescent="0.45">
      <c r="A348" s="126" t="s">
        <v>3444</v>
      </c>
      <c r="B348" s="126"/>
      <c r="C348" s="127" t="s">
        <v>1595</v>
      </c>
      <c r="D348" s="152">
        <v>42.9</v>
      </c>
      <c r="E348" s="134">
        <v>43</v>
      </c>
      <c r="F348" s="135">
        <f t="shared" si="16"/>
        <v>0.10000000000000142</v>
      </c>
      <c r="G348" s="130">
        <f t="shared" si="17"/>
        <v>2.3310023310023644E-3</v>
      </c>
      <c r="H348" s="157"/>
    </row>
    <row r="349" spans="1:8" s="131" customFormat="1" ht="30" customHeight="1" x14ac:dyDescent="0.45">
      <c r="A349" s="126" t="s">
        <v>3445</v>
      </c>
      <c r="B349" s="126"/>
      <c r="C349" s="127" t="s">
        <v>1595</v>
      </c>
      <c r="D349" s="152">
        <f>D348*3</f>
        <v>128.69999999999999</v>
      </c>
      <c r="E349" s="134">
        <v>129</v>
      </c>
      <c r="F349" s="135">
        <f t="shared" si="16"/>
        <v>0.30000000000001137</v>
      </c>
      <c r="G349" s="130">
        <f t="shared" si="17"/>
        <v>2.3310023310024195E-3</v>
      </c>
      <c r="H349" s="157"/>
    </row>
    <row r="350" spans="1:8" s="131" customFormat="1" ht="30" customHeight="1" x14ac:dyDescent="0.45">
      <c r="A350" s="126" t="s">
        <v>3446</v>
      </c>
      <c r="B350" s="126"/>
      <c r="C350" s="127" t="s">
        <v>1595</v>
      </c>
      <c r="D350" s="152">
        <v>44</v>
      </c>
      <c r="E350" s="134">
        <v>44</v>
      </c>
      <c r="F350" s="135">
        <f t="shared" si="16"/>
        <v>0</v>
      </c>
      <c r="G350" s="130">
        <f t="shared" si="17"/>
        <v>0</v>
      </c>
      <c r="H350" s="157"/>
    </row>
    <row r="351" spans="1:8" s="131" customFormat="1" ht="30" customHeight="1" x14ac:dyDescent="0.45">
      <c r="A351" s="126" t="s">
        <v>3447</v>
      </c>
      <c r="B351" s="126"/>
      <c r="C351" s="127" t="s">
        <v>1595</v>
      </c>
      <c r="D351" s="152">
        <f>D350*3</f>
        <v>132</v>
      </c>
      <c r="E351" s="134">
        <v>132</v>
      </c>
      <c r="F351" s="135">
        <f t="shared" si="16"/>
        <v>0</v>
      </c>
      <c r="G351" s="130">
        <f t="shared" si="17"/>
        <v>0</v>
      </c>
      <c r="H351" s="157"/>
    </row>
    <row r="352" spans="1:8" s="131" customFormat="1" ht="30" customHeight="1" x14ac:dyDescent="0.45">
      <c r="A352" s="126" t="s">
        <v>3448</v>
      </c>
      <c r="B352" s="126"/>
      <c r="C352" s="127" t="s">
        <v>1595</v>
      </c>
      <c r="D352" s="152">
        <v>101.2</v>
      </c>
      <c r="E352" s="134">
        <v>102</v>
      </c>
      <c r="F352" s="135">
        <f t="shared" si="16"/>
        <v>0.79999999999999716</v>
      </c>
      <c r="G352" s="130">
        <f t="shared" si="17"/>
        <v>7.9051383399209203E-3</v>
      </c>
      <c r="H352" s="157"/>
    </row>
    <row r="353" spans="1:8" s="131" customFormat="1" ht="30" customHeight="1" x14ac:dyDescent="0.45">
      <c r="A353" s="126" t="s">
        <v>3449</v>
      </c>
      <c r="B353" s="126"/>
      <c r="C353" s="127" t="s">
        <v>1595</v>
      </c>
      <c r="D353" s="152">
        <f>D352*3</f>
        <v>303.60000000000002</v>
      </c>
      <c r="E353" s="134">
        <v>307</v>
      </c>
      <c r="F353" s="135">
        <f t="shared" si="16"/>
        <v>3.3999999999999773</v>
      </c>
      <c r="G353" s="130">
        <f t="shared" si="17"/>
        <v>1.1198945981554602E-2</v>
      </c>
      <c r="H353" s="157"/>
    </row>
    <row r="354" spans="1:8" s="131" customFormat="1" ht="30" customHeight="1" x14ac:dyDescent="0.45">
      <c r="A354" s="126" t="s">
        <v>3450</v>
      </c>
      <c r="B354" s="126"/>
      <c r="C354" s="127" t="s">
        <v>1595</v>
      </c>
      <c r="D354" s="152">
        <v>103.4</v>
      </c>
      <c r="E354" s="134">
        <v>105</v>
      </c>
      <c r="F354" s="135">
        <f t="shared" si="16"/>
        <v>1.5999999999999943</v>
      </c>
      <c r="G354" s="130">
        <f t="shared" si="17"/>
        <v>1.5473887814313291E-2</v>
      </c>
      <c r="H354" s="157"/>
    </row>
    <row r="355" spans="1:8" s="131" customFormat="1" ht="30" customHeight="1" x14ac:dyDescent="0.45">
      <c r="A355" s="126" t="s">
        <v>3451</v>
      </c>
      <c r="B355" s="126"/>
      <c r="C355" s="127" t="s">
        <v>1595</v>
      </c>
      <c r="D355" s="152">
        <f>D354*3</f>
        <v>310.20000000000005</v>
      </c>
      <c r="E355" s="134">
        <v>312</v>
      </c>
      <c r="F355" s="135">
        <f t="shared" si="16"/>
        <v>1.7999999999999545</v>
      </c>
      <c r="G355" s="130">
        <f t="shared" si="17"/>
        <v>5.8027079303673576E-3</v>
      </c>
      <c r="H355" s="157"/>
    </row>
    <row r="356" spans="1:8" s="131" customFormat="1" ht="30" customHeight="1" x14ac:dyDescent="0.45">
      <c r="A356" s="126" t="s">
        <v>3452</v>
      </c>
      <c r="B356" s="126"/>
      <c r="C356" s="127" t="s">
        <v>1595</v>
      </c>
      <c r="D356" s="152">
        <v>17.600000000000001</v>
      </c>
      <c r="E356" s="134">
        <v>18</v>
      </c>
      <c r="F356" s="135">
        <f t="shared" si="16"/>
        <v>0.39999999999999858</v>
      </c>
      <c r="G356" s="130">
        <f t="shared" si="17"/>
        <v>2.2727272727272645E-2</v>
      </c>
      <c r="H356" s="157"/>
    </row>
    <row r="357" spans="1:8" s="131" customFormat="1" ht="30" customHeight="1" x14ac:dyDescent="0.45">
      <c r="A357" s="126" t="s">
        <v>3453</v>
      </c>
      <c r="B357" s="126"/>
      <c r="C357" s="127" t="s">
        <v>1595</v>
      </c>
      <c r="D357" s="152">
        <f>D356*3</f>
        <v>52.800000000000004</v>
      </c>
      <c r="E357" s="134">
        <v>53</v>
      </c>
      <c r="F357" s="135">
        <f t="shared" si="16"/>
        <v>0.19999999999999574</v>
      </c>
      <c r="G357" s="130">
        <f t="shared" si="17"/>
        <v>3.7878787878787069E-3</v>
      </c>
      <c r="H357" s="157"/>
    </row>
    <row r="358" spans="1:8" s="131" customFormat="1" ht="30" customHeight="1" x14ac:dyDescent="0.45">
      <c r="A358" s="126" t="s">
        <v>3454</v>
      </c>
      <c r="B358" s="126"/>
      <c r="C358" s="127" t="s">
        <v>1595</v>
      </c>
      <c r="D358" s="152">
        <v>18.7</v>
      </c>
      <c r="E358" s="134">
        <v>19</v>
      </c>
      <c r="F358" s="135">
        <f t="shared" si="16"/>
        <v>0.30000000000000071</v>
      </c>
      <c r="G358" s="130">
        <f t="shared" si="17"/>
        <v>1.6042780748663141E-2</v>
      </c>
      <c r="H358" s="157"/>
    </row>
    <row r="359" spans="1:8" s="131" customFormat="1" ht="30" customHeight="1" x14ac:dyDescent="0.45">
      <c r="A359" s="126" t="s">
        <v>3455</v>
      </c>
      <c r="B359" s="126"/>
      <c r="C359" s="127" t="s">
        <v>1595</v>
      </c>
      <c r="D359" s="152">
        <f>D358*3</f>
        <v>56.099999999999994</v>
      </c>
      <c r="E359" s="134">
        <f>E358*3</f>
        <v>57</v>
      </c>
      <c r="F359" s="135">
        <f t="shared" si="16"/>
        <v>0.90000000000000568</v>
      </c>
      <c r="G359" s="130">
        <f t="shared" si="17"/>
        <v>1.6042780748663204E-2</v>
      </c>
      <c r="H359" s="157"/>
    </row>
    <row r="360" spans="1:8" s="131" customFormat="1" ht="30" customHeight="1" x14ac:dyDescent="0.45">
      <c r="A360" s="126" t="s">
        <v>3456</v>
      </c>
      <c r="B360" s="126"/>
      <c r="C360" s="127" t="s">
        <v>1595</v>
      </c>
      <c r="D360" s="134">
        <v>2772</v>
      </c>
      <c r="E360" s="134">
        <v>3751</v>
      </c>
      <c r="F360" s="135">
        <f t="shared" si="16"/>
        <v>979</v>
      </c>
      <c r="G360" s="130">
        <f t="shared" si="17"/>
        <v>0.3531746031746032</v>
      </c>
      <c r="H360" s="157"/>
    </row>
    <row r="361" spans="1:8" s="131" customFormat="1" ht="30" customHeight="1" x14ac:dyDescent="0.45">
      <c r="A361" s="126" t="s">
        <v>3457</v>
      </c>
      <c r="B361" s="126"/>
      <c r="C361" s="127" t="s">
        <v>1595</v>
      </c>
      <c r="D361" s="134">
        <v>30798.9</v>
      </c>
      <c r="E361" s="134">
        <v>31262</v>
      </c>
      <c r="F361" s="135">
        <f t="shared" si="16"/>
        <v>463.09999999999854</v>
      </c>
      <c r="G361" s="130">
        <f t="shared" si="17"/>
        <v>1.5036251294689048E-2</v>
      </c>
      <c r="H361" s="157"/>
    </row>
    <row r="362" spans="1:8" s="131" customFormat="1" ht="30" customHeight="1" x14ac:dyDescent="0.45">
      <c r="A362" s="126" t="s">
        <v>3458</v>
      </c>
      <c r="B362" s="126"/>
      <c r="C362" s="127" t="s">
        <v>1595</v>
      </c>
      <c r="D362" s="134">
        <v>3788.4</v>
      </c>
      <c r="E362" s="134">
        <v>4783</v>
      </c>
      <c r="F362" s="135">
        <f t="shared" si="16"/>
        <v>994.59999999999991</v>
      </c>
      <c r="G362" s="130">
        <f t="shared" si="17"/>
        <v>0.26253827473339664</v>
      </c>
      <c r="H362" s="157"/>
    </row>
    <row r="363" spans="1:8" s="131" customFormat="1" ht="30" customHeight="1" x14ac:dyDescent="0.45">
      <c r="A363" s="126" t="s">
        <v>3462</v>
      </c>
      <c r="B363" s="126"/>
      <c r="C363" s="127" t="s">
        <v>1595</v>
      </c>
      <c r="D363" s="134">
        <v>31568.9</v>
      </c>
      <c r="E363" s="134">
        <v>31887</v>
      </c>
      <c r="F363" s="135">
        <f t="shared" si="16"/>
        <v>318.09999999999854</v>
      </c>
      <c r="G363" s="130">
        <f t="shared" si="17"/>
        <v>1.0076372632559213E-2</v>
      </c>
      <c r="H363" s="157"/>
    </row>
    <row r="364" spans="1:8" s="131" customFormat="1" ht="30" customHeight="1" x14ac:dyDescent="0.45">
      <c r="A364" s="126" t="s">
        <v>3463</v>
      </c>
      <c r="B364" s="126"/>
      <c r="C364" s="127" t="s">
        <v>1595</v>
      </c>
      <c r="D364" s="134">
        <v>1812.8</v>
      </c>
      <c r="E364" s="134">
        <v>2453</v>
      </c>
      <c r="F364" s="135">
        <f t="shared" si="16"/>
        <v>640.20000000000005</v>
      </c>
      <c r="G364" s="130">
        <f t="shared" si="17"/>
        <v>0.35315533980582525</v>
      </c>
      <c r="H364" s="157"/>
    </row>
    <row r="365" spans="1:8" s="131" customFormat="1" ht="30" customHeight="1" x14ac:dyDescent="0.45">
      <c r="A365" s="126" t="s">
        <v>3464</v>
      </c>
      <c r="B365" s="126"/>
      <c r="C365" s="127" t="s">
        <v>1595</v>
      </c>
      <c r="D365" s="134">
        <v>20138.8</v>
      </c>
      <c r="E365" s="134">
        <v>20441</v>
      </c>
      <c r="F365" s="135">
        <f t="shared" si="16"/>
        <v>302.20000000000073</v>
      </c>
      <c r="G365" s="130">
        <f t="shared" si="17"/>
        <v>1.5005859336206762E-2</v>
      </c>
      <c r="H365" s="157"/>
    </row>
    <row r="366" spans="1:8" s="131" customFormat="1" ht="30" customHeight="1" x14ac:dyDescent="0.45">
      <c r="A366" s="126" t="s">
        <v>3465</v>
      </c>
      <c r="B366" s="126"/>
      <c r="C366" s="127" t="s">
        <v>1595</v>
      </c>
      <c r="D366" s="134">
        <v>2477.1999999999998</v>
      </c>
      <c r="E366" s="134">
        <v>3127</v>
      </c>
      <c r="F366" s="135">
        <v>649.79999999999995</v>
      </c>
      <c r="G366" s="130">
        <f t="shared" si="17"/>
        <v>0.26231228806717261</v>
      </c>
      <c r="H366" s="157"/>
    </row>
    <row r="367" spans="1:8" s="131" customFormat="1" ht="30" customHeight="1" x14ac:dyDescent="0.45">
      <c r="A367" s="126" t="s">
        <v>3466</v>
      </c>
      <c r="B367" s="126"/>
      <c r="C367" s="127" t="s">
        <v>1595</v>
      </c>
      <c r="D367" s="134">
        <v>20641.5</v>
      </c>
      <c r="E367" s="134">
        <v>20849</v>
      </c>
      <c r="F367" s="135">
        <v>207.5</v>
      </c>
      <c r="G367" s="130">
        <f t="shared" si="17"/>
        <v>1.0052564009398541E-2</v>
      </c>
      <c r="H367" s="157"/>
    </row>
    <row r="368" spans="1:8" s="131" customFormat="1" ht="30" customHeight="1" x14ac:dyDescent="0.45">
      <c r="A368" s="126" t="s">
        <v>3467</v>
      </c>
      <c r="B368" s="126"/>
      <c r="C368" s="127" t="s">
        <v>1595</v>
      </c>
      <c r="D368" s="134">
        <v>906.4</v>
      </c>
      <c r="E368" s="134">
        <v>1227</v>
      </c>
      <c r="F368" s="135">
        <v>320.60000000000002</v>
      </c>
      <c r="G368" s="130">
        <f t="shared" si="17"/>
        <v>0.35370697263901152</v>
      </c>
      <c r="H368" s="157"/>
    </row>
    <row r="369" spans="1:8" s="131" customFormat="1" ht="30" customHeight="1" x14ac:dyDescent="0.45">
      <c r="A369" s="126" t="s">
        <v>3468</v>
      </c>
      <c r="B369" s="126"/>
      <c r="C369" s="127" t="s">
        <v>1595</v>
      </c>
      <c r="D369" s="134">
        <v>10068.299999999999</v>
      </c>
      <c r="E369" s="134">
        <v>10220</v>
      </c>
      <c r="F369" s="135">
        <v>151.69999999999999</v>
      </c>
      <c r="G369" s="130">
        <f t="shared" si="17"/>
        <v>1.5067091763256955E-2</v>
      </c>
      <c r="H369" s="157"/>
    </row>
    <row r="370" spans="1:8" s="131" customFormat="1" ht="30" customHeight="1" x14ac:dyDescent="0.45">
      <c r="A370" s="126" t="s">
        <v>3469</v>
      </c>
      <c r="B370" s="126"/>
      <c r="C370" s="127" t="s">
        <v>1595</v>
      </c>
      <c r="D370" s="134">
        <v>1238.5999999999999</v>
      </c>
      <c r="E370" s="134">
        <v>1564</v>
      </c>
      <c r="F370" s="135">
        <v>325.39999999999998</v>
      </c>
      <c r="G370" s="130">
        <f t="shared" si="17"/>
        <v>0.26271596964314547</v>
      </c>
      <c r="H370" s="157"/>
    </row>
    <row r="371" spans="1:8" s="131" customFormat="1" ht="30" customHeight="1" x14ac:dyDescent="0.45">
      <c r="A371" s="126" t="s">
        <v>3470</v>
      </c>
      <c r="B371" s="126"/>
      <c r="C371" s="127" t="s">
        <v>1595</v>
      </c>
      <c r="D371" s="134">
        <v>10320.200000000001</v>
      </c>
      <c r="E371" s="134">
        <v>10425</v>
      </c>
      <c r="F371" s="135">
        <v>104.8</v>
      </c>
      <c r="G371" s="130">
        <f t="shared" si="17"/>
        <v>1.0154841960427123E-2</v>
      </c>
      <c r="H371" s="157"/>
    </row>
    <row r="372" spans="1:8" s="131" customFormat="1" ht="30" customHeight="1" x14ac:dyDescent="0.45">
      <c r="A372" s="126" t="s">
        <v>3472</v>
      </c>
      <c r="B372" s="126"/>
      <c r="C372" s="127" t="s">
        <v>1595</v>
      </c>
      <c r="D372" s="134">
        <v>1599.4</v>
      </c>
      <c r="E372" s="134">
        <v>2164</v>
      </c>
      <c r="F372" s="135">
        <v>564.6</v>
      </c>
      <c r="G372" s="130">
        <f t="shared" ref="G372:G403" si="18">IFERROR(F372/D372,"na")</f>
        <v>0.35300737776666247</v>
      </c>
      <c r="H372" s="157"/>
    </row>
    <row r="373" spans="1:8" s="131" customFormat="1" ht="30" customHeight="1" x14ac:dyDescent="0.45">
      <c r="A373" s="126" t="s">
        <v>3473</v>
      </c>
      <c r="B373" s="126"/>
      <c r="C373" s="127" t="s">
        <v>1595</v>
      </c>
      <c r="D373" s="134">
        <v>17768.3</v>
      </c>
      <c r="E373" s="134">
        <v>18036</v>
      </c>
      <c r="F373" s="135">
        <v>267.7</v>
      </c>
      <c r="G373" s="130">
        <f t="shared" si="18"/>
        <v>1.5066157145027943E-2</v>
      </c>
      <c r="H373" s="157"/>
    </row>
    <row r="374" spans="1:8" s="131" customFormat="1" ht="30" customHeight="1" x14ac:dyDescent="0.45">
      <c r="A374" s="126" t="s">
        <v>3474</v>
      </c>
      <c r="B374" s="126"/>
      <c r="C374" s="127" t="s">
        <v>1595</v>
      </c>
      <c r="D374" s="134">
        <v>2185.6999999999998</v>
      </c>
      <c r="E374" s="134">
        <v>2760</v>
      </c>
      <c r="F374" s="135">
        <v>574.29999999999995</v>
      </c>
      <c r="G374" s="130">
        <f t="shared" si="18"/>
        <v>0.26275335132909367</v>
      </c>
      <c r="H374" s="157"/>
    </row>
    <row r="375" spans="1:8" s="131" customFormat="1" ht="30" customHeight="1" x14ac:dyDescent="0.45">
      <c r="A375" s="126" t="s">
        <v>3475</v>
      </c>
      <c r="B375" s="126"/>
      <c r="C375" s="127" t="s">
        <v>1595</v>
      </c>
      <c r="D375" s="134">
        <v>18212.7</v>
      </c>
      <c r="E375" s="134">
        <v>18396</v>
      </c>
      <c r="F375" s="135">
        <v>183.3</v>
      </c>
      <c r="G375" s="130">
        <f t="shared" si="18"/>
        <v>1.0064405607076381E-2</v>
      </c>
      <c r="H375" s="157"/>
    </row>
    <row r="376" spans="1:8" s="131" customFormat="1" ht="30" customHeight="1" x14ac:dyDescent="0.45">
      <c r="A376" s="126" t="s">
        <v>3476</v>
      </c>
      <c r="B376" s="126"/>
      <c r="C376" s="127" t="s">
        <v>1595</v>
      </c>
      <c r="D376" s="134">
        <v>906.4</v>
      </c>
      <c r="E376" s="134">
        <v>1227</v>
      </c>
      <c r="F376" s="135">
        <v>320.60000000000002</v>
      </c>
      <c r="G376" s="130">
        <f t="shared" si="18"/>
        <v>0.35370697263901152</v>
      </c>
      <c r="H376" s="157"/>
    </row>
    <row r="377" spans="1:8" s="131" customFormat="1" ht="30" customHeight="1" x14ac:dyDescent="0.45">
      <c r="A377" s="126" t="s">
        <v>3477</v>
      </c>
      <c r="B377" s="126"/>
      <c r="C377" s="127" t="s">
        <v>1595</v>
      </c>
      <c r="D377" s="134">
        <v>10068.299999999999</v>
      </c>
      <c r="E377" s="134">
        <v>10220</v>
      </c>
      <c r="F377" s="135">
        <v>151.69999999999999</v>
      </c>
      <c r="G377" s="130">
        <f t="shared" si="18"/>
        <v>1.5067091763256955E-2</v>
      </c>
      <c r="H377" s="157"/>
    </row>
    <row r="378" spans="1:8" s="131" customFormat="1" ht="30" customHeight="1" x14ac:dyDescent="0.45">
      <c r="A378" s="126" t="s">
        <v>3478</v>
      </c>
      <c r="B378" s="126"/>
      <c r="C378" s="127" t="s">
        <v>1595</v>
      </c>
      <c r="D378" s="134">
        <v>1238.5999999999999</v>
      </c>
      <c r="E378" s="134">
        <v>1564</v>
      </c>
      <c r="F378" s="135">
        <v>325.39999999999998</v>
      </c>
      <c r="G378" s="130">
        <f t="shared" si="18"/>
        <v>0.26271596964314547</v>
      </c>
      <c r="H378" s="157"/>
    </row>
    <row r="379" spans="1:8" s="131" customFormat="1" ht="30" customHeight="1" x14ac:dyDescent="0.45">
      <c r="A379" s="126" t="s">
        <v>3479</v>
      </c>
      <c r="B379" s="126"/>
      <c r="C379" s="127" t="s">
        <v>1595</v>
      </c>
      <c r="D379" s="134">
        <v>10320.200000000001</v>
      </c>
      <c r="E379" s="134">
        <v>10425</v>
      </c>
      <c r="F379" s="135">
        <v>104.8</v>
      </c>
      <c r="G379" s="130">
        <f t="shared" si="18"/>
        <v>1.0154841960427123E-2</v>
      </c>
      <c r="H379" s="157"/>
    </row>
    <row r="380" spans="1:8" s="131" customFormat="1" ht="30" customHeight="1" x14ac:dyDescent="0.45">
      <c r="A380" s="126" t="s">
        <v>3480</v>
      </c>
      <c r="B380" s="126"/>
      <c r="C380" s="127" t="s">
        <v>1595</v>
      </c>
      <c r="D380" s="134">
        <v>559.9</v>
      </c>
      <c r="E380" s="134">
        <v>758</v>
      </c>
      <c r="F380" s="135">
        <v>198.1</v>
      </c>
      <c r="G380" s="130">
        <f t="shared" si="18"/>
        <v>0.35381318092516523</v>
      </c>
      <c r="H380" s="157"/>
    </row>
    <row r="381" spans="1:8" s="131" customFormat="1" ht="30" customHeight="1" x14ac:dyDescent="0.45">
      <c r="A381" s="126" t="s">
        <v>3481</v>
      </c>
      <c r="B381" s="126"/>
      <c r="C381" s="127" t="s">
        <v>1595</v>
      </c>
      <c r="D381" s="134">
        <v>6219.4</v>
      </c>
      <c r="E381" s="134">
        <v>6313</v>
      </c>
      <c r="F381" s="135">
        <v>93.6</v>
      </c>
      <c r="G381" s="130">
        <f t="shared" si="18"/>
        <v>1.5049683249188024E-2</v>
      </c>
      <c r="H381" s="157"/>
    </row>
    <row r="382" spans="1:8" s="131" customFormat="1" ht="30" customHeight="1" x14ac:dyDescent="0.45">
      <c r="A382" s="126" t="s">
        <v>3482</v>
      </c>
      <c r="B382" s="126"/>
      <c r="C382" s="127" t="s">
        <v>1595</v>
      </c>
      <c r="D382" s="134">
        <v>764.5</v>
      </c>
      <c r="E382" s="134">
        <v>966</v>
      </c>
      <c r="F382" s="135">
        <v>201.5</v>
      </c>
      <c r="G382" s="130">
        <f t="shared" si="18"/>
        <v>0.26357096141268804</v>
      </c>
      <c r="H382" s="157"/>
    </row>
    <row r="383" spans="1:8" s="131" customFormat="1" ht="30" customHeight="1" x14ac:dyDescent="0.45">
      <c r="A383" s="126" t="s">
        <v>3483</v>
      </c>
      <c r="B383" s="126"/>
      <c r="C383" s="127" t="s">
        <v>1595</v>
      </c>
      <c r="D383" s="134">
        <v>6374.5</v>
      </c>
      <c r="E383" s="134">
        <v>6439</v>
      </c>
      <c r="F383" s="135">
        <v>64.5</v>
      </c>
      <c r="G383" s="130">
        <f t="shared" si="18"/>
        <v>1.0118440662012706E-2</v>
      </c>
      <c r="H383" s="157"/>
    </row>
    <row r="384" spans="1:8" s="131" customFormat="1" ht="30" customHeight="1" x14ac:dyDescent="0.45">
      <c r="A384" s="126" t="s">
        <v>3484</v>
      </c>
      <c r="B384" s="126"/>
      <c r="C384" s="127" t="s">
        <v>1595</v>
      </c>
      <c r="D384" s="134">
        <v>383.9</v>
      </c>
      <c r="E384" s="134">
        <v>519</v>
      </c>
      <c r="F384" s="135">
        <v>135.1</v>
      </c>
      <c r="G384" s="130">
        <f t="shared" si="18"/>
        <v>0.35191456108361552</v>
      </c>
      <c r="H384" s="157"/>
    </row>
    <row r="385" spans="1:8" s="131" customFormat="1" ht="30" customHeight="1" x14ac:dyDescent="0.45">
      <c r="A385" s="126" t="s">
        <v>3485</v>
      </c>
      <c r="B385" s="126"/>
      <c r="C385" s="127" t="s">
        <v>1595</v>
      </c>
      <c r="D385" s="134">
        <v>4264.7</v>
      </c>
      <c r="E385" s="134">
        <v>4329</v>
      </c>
      <c r="F385" s="135">
        <v>64.3</v>
      </c>
      <c r="G385" s="130">
        <f t="shared" si="18"/>
        <v>1.5077262175534034E-2</v>
      </c>
      <c r="H385" s="157"/>
    </row>
    <row r="386" spans="1:8" s="131" customFormat="1" ht="30" customHeight="1" x14ac:dyDescent="0.45">
      <c r="A386" s="126" t="s">
        <v>3486</v>
      </c>
      <c r="B386" s="126"/>
      <c r="C386" s="127" t="s">
        <v>1595</v>
      </c>
      <c r="D386" s="134">
        <v>524.70000000000005</v>
      </c>
      <c r="E386" s="134">
        <v>662</v>
      </c>
      <c r="F386" s="135">
        <v>137.30000000000001</v>
      </c>
      <c r="G386" s="130">
        <f t="shared" si="18"/>
        <v>0.26167333714503527</v>
      </c>
      <c r="H386" s="157"/>
    </row>
    <row r="387" spans="1:8" s="131" customFormat="1" ht="30" customHeight="1" x14ac:dyDescent="0.45">
      <c r="A387" s="126" t="s">
        <v>3487</v>
      </c>
      <c r="B387" s="126"/>
      <c r="C387" s="127" t="s">
        <v>1595</v>
      </c>
      <c r="D387" s="134">
        <v>4371.3999999999996</v>
      </c>
      <c r="E387" s="134">
        <v>4414</v>
      </c>
      <c r="F387" s="135">
        <v>42.6</v>
      </c>
      <c r="G387" s="130">
        <f t="shared" si="18"/>
        <v>9.745161733083223E-3</v>
      </c>
      <c r="H387" s="157"/>
    </row>
    <row r="388" spans="1:8" s="131" customFormat="1" ht="30" customHeight="1" x14ac:dyDescent="0.45">
      <c r="A388" s="126" t="s">
        <v>3488</v>
      </c>
      <c r="B388" s="126"/>
      <c r="C388" s="127" t="s">
        <v>1595</v>
      </c>
      <c r="D388" s="134">
        <v>129.80000000000001</v>
      </c>
      <c r="E388" s="134">
        <v>176</v>
      </c>
      <c r="F388" s="135">
        <v>46.2</v>
      </c>
      <c r="G388" s="130">
        <f t="shared" si="18"/>
        <v>0.3559322033898305</v>
      </c>
      <c r="H388" s="157"/>
    </row>
    <row r="389" spans="1:8" s="131" customFormat="1" ht="30" customHeight="1" x14ac:dyDescent="0.45">
      <c r="A389" s="126" t="s">
        <v>3489</v>
      </c>
      <c r="B389" s="126"/>
      <c r="C389" s="127" t="s">
        <v>1595</v>
      </c>
      <c r="D389" s="134">
        <v>1445.4</v>
      </c>
      <c r="E389" s="134">
        <v>1467</v>
      </c>
      <c r="F389" s="135">
        <v>21.6</v>
      </c>
      <c r="G389" s="130">
        <f t="shared" si="18"/>
        <v>1.4943960149439602E-2</v>
      </c>
      <c r="H389" s="157"/>
    </row>
    <row r="390" spans="1:8" s="131" customFormat="1" ht="30" customHeight="1" x14ac:dyDescent="0.45">
      <c r="A390" s="126" t="s">
        <v>3490</v>
      </c>
      <c r="B390" s="126"/>
      <c r="C390" s="127" t="s">
        <v>1595</v>
      </c>
      <c r="D390" s="134">
        <v>178.2</v>
      </c>
      <c r="E390" s="134">
        <v>224</v>
      </c>
      <c r="F390" s="135">
        <v>45.8</v>
      </c>
      <c r="G390" s="130">
        <f t="shared" si="18"/>
        <v>0.25701459034792368</v>
      </c>
      <c r="H390" s="157"/>
    </row>
    <row r="391" spans="1:8" s="131" customFormat="1" ht="30" customHeight="1" x14ac:dyDescent="0.45">
      <c r="A391" s="126" t="s">
        <v>3491</v>
      </c>
      <c r="B391" s="126"/>
      <c r="C391" s="127" t="s">
        <v>1595</v>
      </c>
      <c r="D391" s="134">
        <v>1481.7</v>
      </c>
      <c r="E391" s="134">
        <v>1496</v>
      </c>
      <c r="F391" s="135">
        <v>14.3</v>
      </c>
      <c r="G391" s="130">
        <f t="shared" si="18"/>
        <v>9.6510764662212332E-3</v>
      </c>
      <c r="H391" s="157"/>
    </row>
    <row r="392" spans="1:8" s="131" customFormat="1" ht="30" customHeight="1" x14ac:dyDescent="0.45">
      <c r="A392" s="126" t="s">
        <v>3492</v>
      </c>
      <c r="B392" s="126"/>
      <c r="C392" s="127" t="s">
        <v>1595</v>
      </c>
      <c r="D392" s="134">
        <v>273.89999999999998</v>
      </c>
      <c r="E392" s="134">
        <v>371</v>
      </c>
      <c r="F392" s="135">
        <v>97.1</v>
      </c>
      <c r="G392" s="130">
        <f t="shared" si="18"/>
        <v>0.35450894487039064</v>
      </c>
      <c r="H392" s="157"/>
    </row>
    <row r="393" spans="1:8" s="131" customFormat="1" ht="30" customHeight="1" x14ac:dyDescent="0.45">
      <c r="A393" s="126" t="s">
        <v>3493</v>
      </c>
      <c r="B393" s="126"/>
      <c r="C393" s="127" t="s">
        <v>1595</v>
      </c>
      <c r="D393" s="134">
        <v>3041.5</v>
      </c>
      <c r="E393" s="134">
        <v>3088</v>
      </c>
      <c r="F393" s="135">
        <v>46.5</v>
      </c>
      <c r="G393" s="130">
        <f t="shared" si="18"/>
        <v>1.5288508959395035E-2</v>
      </c>
      <c r="H393" s="157"/>
    </row>
    <row r="394" spans="1:8" s="131" customFormat="1" ht="30" customHeight="1" x14ac:dyDescent="0.45">
      <c r="A394" s="126" t="s">
        <v>3494</v>
      </c>
      <c r="B394" s="126"/>
      <c r="C394" s="127" t="s">
        <v>1595</v>
      </c>
      <c r="D394" s="134">
        <v>374</v>
      </c>
      <c r="E394" s="134">
        <v>472</v>
      </c>
      <c r="F394" s="135">
        <v>98</v>
      </c>
      <c r="G394" s="130">
        <f t="shared" si="18"/>
        <v>0.26203208556149732</v>
      </c>
      <c r="H394" s="157"/>
    </row>
    <row r="395" spans="1:8" s="131" customFormat="1" ht="30" customHeight="1" x14ac:dyDescent="0.45">
      <c r="A395" s="126" t="s">
        <v>3495</v>
      </c>
      <c r="B395" s="126"/>
      <c r="C395" s="127" t="s">
        <v>1595</v>
      </c>
      <c r="D395" s="134">
        <v>3118.5</v>
      </c>
      <c r="E395" s="134">
        <v>3149</v>
      </c>
      <c r="F395" s="135">
        <v>30.5</v>
      </c>
      <c r="G395" s="130">
        <f t="shared" si="18"/>
        <v>9.7803431136764471E-3</v>
      </c>
      <c r="H395" s="157"/>
    </row>
    <row r="396" spans="1:8" s="131" customFormat="1" ht="30" customHeight="1" x14ac:dyDescent="0.45">
      <c r="A396" s="126" t="s">
        <v>3505</v>
      </c>
      <c r="B396" s="126"/>
      <c r="C396" s="127" t="s">
        <v>1595</v>
      </c>
      <c r="D396" s="134">
        <v>81.400000000000006</v>
      </c>
      <c r="E396" s="134">
        <v>110</v>
      </c>
      <c r="F396" s="135">
        <v>28.6</v>
      </c>
      <c r="G396" s="130">
        <f t="shared" si="18"/>
        <v>0.35135135135135137</v>
      </c>
      <c r="H396" s="157"/>
    </row>
    <row r="397" spans="1:8" s="131" customFormat="1" ht="30" customHeight="1" x14ac:dyDescent="0.45">
      <c r="A397" s="126" t="s">
        <v>3506</v>
      </c>
      <c r="B397" s="126"/>
      <c r="C397" s="127" t="s">
        <v>1595</v>
      </c>
      <c r="D397" s="134">
        <v>899.8</v>
      </c>
      <c r="E397" s="134">
        <v>913</v>
      </c>
      <c r="F397" s="135">
        <v>13.2</v>
      </c>
      <c r="G397" s="130">
        <f t="shared" si="18"/>
        <v>1.4669926650366748E-2</v>
      </c>
      <c r="H397" s="157"/>
    </row>
    <row r="398" spans="1:8" s="131" customFormat="1" ht="30" customHeight="1" x14ac:dyDescent="0.45">
      <c r="A398" s="126" t="s">
        <v>3507</v>
      </c>
      <c r="B398" s="126"/>
      <c r="C398" s="127" t="s">
        <v>1595</v>
      </c>
      <c r="D398" s="134">
        <v>111.1</v>
      </c>
      <c r="E398" s="134">
        <v>140</v>
      </c>
      <c r="F398" s="135">
        <v>28.9</v>
      </c>
      <c r="G398" s="130">
        <f t="shared" si="18"/>
        <v>0.26012601260126011</v>
      </c>
      <c r="H398" s="157"/>
    </row>
    <row r="399" spans="1:8" s="131" customFormat="1" ht="30" customHeight="1" x14ac:dyDescent="0.45">
      <c r="A399" s="126" t="s">
        <v>3508</v>
      </c>
      <c r="B399" s="126"/>
      <c r="C399" s="127" t="s">
        <v>1595</v>
      </c>
      <c r="D399" s="134">
        <v>921.8</v>
      </c>
      <c r="E399" s="134">
        <v>932</v>
      </c>
      <c r="F399" s="135">
        <v>10.199999999999999</v>
      </c>
      <c r="G399" s="130">
        <f t="shared" si="18"/>
        <v>1.1065307008027771E-2</v>
      </c>
      <c r="H399" s="157"/>
    </row>
    <row r="400" spans="1:8" s="131" customFormat="1" ht="30" customHeight="1" x14ac:dyDescent="0.45">
      <c r="A400" s="126" t="s">
        <v>3524</v>
      </c>
      <c r="B400" s="126"/>
      <c r="C400" s="127" t="s">
        <v>1595</v>
      </c>
      <c r="D400" s="134">
        <v>383.9</v>
      </c>
      <c r="E400" s="134">
        <v>519</v>
      </c>
      <c r="F400" s="135">
        <v>135.1</v>
      </c>
      <c r="G400" s="130">
        <f t="shared" si="18"/>
        <v>0.35191456108361552</v>
      </c>
      <c r="H400" s="157"/>
    </row>
    <row r="401" spans="1:8" s="131" customFormat="1" ht="30" customHeight="1" x14ac:dyDescent="0.45">
      <c r="A401" s="126" t="s">
        <v>3525</v>
      </c>
      <c r="B401" s="126"/>
      <c r="C401" s="127" t="s">
        <v>1595</v>
      </c>
      <c r="D401" s="134">
        <v>4264.7</v>
      </c>
      <c r="E401" s="134">
        <v>4329</v>
      </c>
      <c r="F401" s="135">
        <v>64.3</v>
      </c>
      <c r="G401" s="130">
        <f t="shared" si="18"/>
        <v>1.5077262175534034E-2</v>
      </c>
      <c r="H401" s="157"/>
    </row>
    <row r="402" spans="1:8" s="131" customFormat="1" ht="30" customHeight="1" x14ac:dyDescent="0.45">
      <c r="A402" s="126" t="s">
        <v>3526</v>
      </c>
      <c r="B402" s="126"/>
      <c r="C402" s="127" t="s">
        <v>1595</v>
      </c>
      <c r="D402" s="134">
        <v>524.70000000000005</v>
      </c>
      <c r="E402" s="134">
        <v>662</v>
      </c>
      <c r="F402" s="135">
        <v>137.30000000000001</v>
      </c>
      <c r="G402" s="130">
        <f t="shared" si="18"/>
        <v>0.26167333714503527</v>
      </c>
      <c r="H402" s="157"/>
    </row>
    <row r="403" spans="1:8" s="131" customFormat="1" ht="30" customHeight="1" x14ac:dyDescent="0.45">
      <c r="A403" s="126" t="s">
        <v>3527</v>
      </c>
      <c r="B403" s="126"/>
      <c r="C403" s="127" t="s">
        <v>1595</v>
      </c>
      <c r="D403" s="134">
        <v>4370.3</v>
      </c>
      <c r="E403" s="134">
        <v>4414</v>
      </c>
      <c r="F403" s="135">
        <v>43.7</v>
      </c>
      <c r="G403" s="130">
        <f t="shared" si="18"/>
        <v>9.9993135482689972E-3</v>
      </c>
      <c r="H403" s="157"/>
    </row>
    <row r="404" spans="1:8" s="131" customFormat="1" ht="30" customHeight="1" x14ac:dyDescent="0.45">
      <c r="A404" s="126" t="s">
        <v>3530</v>
      </c>
      <c r="B404" s="126"/>
      <c r="C404" s="127" t="s">
        <v>1595</v>
      </c>
      <c r="D404" s="134">
        <v>906.4</v>
      </c>
      <c r="E404" s="134">
        <v>1227</v>
      </c>
      <c r="F404" s="135">
        <v>320.60000000000002</v>
      </c>
      <c r="G404" s="130">
        <f t="shared" ref="G404:G418" si="19">IFERROR(F404/D404,"na")</f>
        <v>0.35370697263901152</v>
      </c>
      <c r="H404" s="157"/>
    </row>
    <row r="405" spans="1:8" s="131" customFormat="1" ht="30" customHeight="1" x14ac:dyDescent="0.45">
      <c r="A405" s="126" t="s">
        <v>3531</v>
      </c>
      <c r="B405" s="126"/>
      <c r="C405" s="127" t="s">
        <v>1595</v>
      </c>
      <c r="D405" s="134">
        <v>10068.299999999999</v>
      </c>
      <c r="E405" s="134">
        <v>10220</v>
      </c>
      <c r="F405" s="135">
        <v>151.69999999999999</v>
      </c>
      <c r="G405" s="130">
        <f t="shared" si="19"/>
        <v>1.5067091763256955E-2</v>
      </c>
      <c r="H405" s="157"/>
    </row>
    <row r="406" spans="1:8" s="131" customFormat="1" ht="30" customHeight="1" x14ac:dyDescent="0.45">
      <c r="A406" s="126" t="s">
        <v>3532</v>
      </c>
      <c r="B406" s="126"/>
      <c r="C406" s="127" t="s">
        <v>1595</v>
      </c>
      <c r="D406" s="134">
        <v>1238.5999999999999</v>
      </c>
      <c r="E406" s="134">
        <v>1564</v>
      </c>
      <c r="F406" s="135">
        <v>325.39999999999998</v>
      </c>
      <c r="G406" s="130">
        <f t="shared" si="19"/>
        <v>0.26271596964314547</v>
      </c>
      <c r="H406" s="157"/>
    </row>
    <row r="407" spans="1:8" s="131" customFormat="1" ht="30" customHeight="1" x14ac:dyDescent="0.45">
      <c r="A407" s="126" t="s">
        <v>3533</v>
      </c>
      <c r="B407" s="126"/>
      <c r="C407" s="127" t="s">
        <v>1595</v>
      </c>
      <c r="D407" s="134">
        <v>10320.200000000001</v>
      </c>
      <c r="E407" s="134">
        <v>10425</v>
      </c>
      <c r="F407" s="135">
        <v>104.8</v>
      </c>
      <c r="G407" s="130">
        <f t="shared" si="19"/>
        <v>1.0154841960427123E-2</v>
      </c>
      <c r="H407" s="157"/>
    </row>
    <row r="408" spans="1:8" s="131" customFormat="1" ht="30" customHeight="1" x14ac:dyDescent="0.45">
      <c r="A408" s="126" t="s">
        <v>3534</v>
      </c>
      <c r="B408" s="126"/>
      <c r="C408" s="127" t="s">
        <v>1595</v>
      </c>
      <c r="D408" s="134">
        <v>159.5</v>
      </c>
      <c r="E408" s="134">
        <v>217</v>
      </c>
      <c r="F408" s="135">
        <v>57.5</v>
      </c>
      <c r="G408" s="130">
        <f t="shared" si="19"/>
        <v>0.36050156739811912</v>
      </c>
      <c r="H408" s="157"/>
    </row>
    <row r="409" spans="1:8" s="131" customFormat="1" ht="30" customHeight="1" x14ac:dyDescent="0.45">
      <c r="A409" s="126" t="s">
        <v>3535</v>
      </c>
      <c r="B409" s="126"/>
      <c r="C409" s="127" t="s">
        <v>1595</v>
      </c>
      <c r="D409" s="134">
        <v>1776.5</v>
      </c>
      <c r="E409" s="134">
        <v>1804</v>
      </c>
      <c r="F409" s="135">
        <v>27.5</v>
      </c>
      <c r="G409" s="130">
        <f t="shared" si="19"/>
        <v>1.5479876160990712E-2</v>
      </c>
      <c r="H409" s="157"/>
    </row>
    <row r="410" spans="1:8" s="131" customFormat="1" ht="30" customHeight="1" x14ac:dyDescent="0.45">
      <c r="A410" s="126" t="s">
        <v>3536</v>
      </c>
      <c r="B410" s="126"/>
      <c r="C410" s="127" t="s">
        <v>1595</v>
      </c>
      <c r="D410" s="134">
        <v>218.9</v>
      </c>
      <c r="E410" s="134">
        <v>276</v>
      </c>
      <c r="F410" s="135">
        <v>57.1</v>
      </c>
      <c r="G410" s="130">
        <f t="shared" si="19"/>
        <v>0.26084970306075833</v>
      </c>
      <c r="H410" s="157"/>
    </row>
    <row r="411" spans="1:8" s="131" customFormat="1" ht="30" customHeight="1" x14ac:dyDescent="0.45">
      <c r="A411" s="126" t="s">
        <v>3537</v>
      </c>
      <c r="B411" s="126"/>
      <c r="C411" s="127" t="s">
        <v>1595</v>
      </c>
      <c r="D411" s="134">
        <v>1821.6</v>
      </c>
      <c r="E411" s="134">
        <v>1839</v>
      </c>
      <c r="F411" s="135">
        <v>17.399999999999999</v>
      </c>
      <c r="G411" s="130">
        <f t="shared" si="19"/>
        <v>9.5520421607378121E-3</v>
      </c>
      <c r="H411" s="157"/>
    </row>
    <row r="412" spans="1:8" s="131" customFormat="1" ht="30" customHeight="1" x14ac:dyDescent="0.45">
      <c r="A412" s="126" t="s">
        <v>2600</v>
      </c>
      <c r="B412" s="126"/>
      <c r="C412" s="127" t="s">
        <v>1595</v>
      </c>
      <c r="D412" s="134">
        <v>36.5</v>
      </c>
      <c r="E412" s="134">
        <v>37.5</v>
      </c>
      <c r="F412" s="135">
        <v>1</v>
      </c>
      <c r="G412" s="130">
        <f t="shared" si="19"/>
        <v>2.7397260273972601E-2</v>
      </c>
      <c r="H412" s="157"/>
    </row>
    <row r="413" spans="1:8" s="131" customFormat="1" ht="30" customHeight="1" x14ac:dyDescent="0.45">
      <c r="A413" s="126" t="s">
        <v>2601</v>
      </c>
      <c r="B413" s="126"/>
      <c r="C413" s="127" t="s">
        <v>1595</v>
      </c>
      <c r="D413" s="134">
        <v>26.5</v>
      </c>
      <c r="E413" s="134">
        <v>27.5</v>
      </c>
      <c r="F413" s="135">
        <v>1</v>
      </c>
      <c r="G413" s="130">
        <f t="shared" si="19"/>
        <v>3.7735849056603772E-2</v>
      </c>
      <c r="H413" s="157"/>
    </row>
    <row r="414" spans="1:8" s="131" customFormat="1" ht="30" customHeight="1" x14ac:dyDescent="0.45">
      <c r="A414" s="126" t="s">
        <v>2602</v>
      </c>
      <c r="B414" s="126"/>
      <c r="C414" s="127" t="s">
        <v>1595</v>
      </c>
      <c r="D414" s="134">
        <v>22.5</v>
      </c>
      <c r="E414" s="134">
        <v>23</v>
      </c>
      <c r="F414" s="135">
        <v>0.5</v>
      </c>
      <c r="G414" s="130">
        <f t="shared" si="19"/>
        <v>2.2222222222222223E-2</v>
      </c>
      <c r="H414" s="157"/>
    </row>
    <row r="415" spans="1:8" s="131" customFormat="1" ht="30" customHeight="1" x14ac:dyDescent="0.45">
      <c r="A415" s="126" t="s">
        <v>2603</v>
      </c>
      <c r="B415" s="126"/>
      <c r="C415" s="127" t="s">
        <v>1595</v>
      </c>
      <c r="D415" s="152">
        <v>36.5</v>
      </c>
      <c r="E415" s="134">
        <v>37.5</v>
      </c>
      <c r="F415" s="135">
        <v>1</v>
      </c>
      <c r="G415" s="130">
        <f t="shared" si="19"/>
        <v>2.7397260273972601E-2</v>
      </c>
      <c r="H415" s="157"/>
    </row>
    <row r="416" spans="1:8" s="131" customFormat="1" ht="30" customHeight="1" x14ac:dyDescent="0.45">
      <c r="A416" s="126" t="s">
        <v>2604</v>
      </c>
      <c r="B416" s="126"/>
      <c r="C416" s="127" t="s">
        <v>1595</v>
      </c>
      <c r="D416" s="152">
        <v>26.5</v>
      </c>
      <c r="E416" s="134">
        <v>27.5</v>
      </c>
      <c r="F416" s="135">
        <v>1</v>
      </c>
      <c r="G416" s="130">
        <f t="shared" si="19"/>
        <v>3.7735849056603772E-2</v>
      </c>
      <c r="H416" s="157"/>
    </row>
    <row r="417" spans="1:8" s="131" customFormat="1" ht="30" customHeight="1" x14ac:dyDescent="0.45">
      <c r="A417" s="126" t="s">
        <v>2605</v>
      </c>
      <c r="B417" s="126"/>
      <c r="C417" s="127" t="s">
        <v>1595</v>
      </c>
      <c r="D417" s="152">
        <v>26.5</v>
      </c>
      <c r="E417" s="134">
        <v>27.5</v>
      </c>
      <c r="F417" s="135">
        <v>0.5</v>
      </c>
      <c r="G417" s="130">
        <f t="shared" si="19"/>
        <v>1.8867924528301886E-2</v>
      </c>
      <c r="H417" s="157"/>
    </row>
    <row r="418" spans="1:8" s="131" customFormat="1" ht="30" customHeight="1" x14ac:dyDescent="0.45">
      <c r="A418" s="126" t="s">
        <v>2606</v>
      </c>
      <c r="B418" s="126"/>
      <c r="C418" s="127" t="s">
        <v>1595</v>
      </c>
      <c r="D418" s="152">
        <v>22.5</v>
      </c>
      <c r="E418" s="134">
        <v>23</v>
      </c>
      <c r="F418" s="135">
        <v>0.5</v>
      </c>
      <c r="G418" s="130">
        <f t="shared" si="19"/>
        <v>2.2222222222222223E-2</v>
      </c>
      <c r="H418" s="157"/>
    </row>
    <row r="419" spans="1:8" s="131" customFormat="1" ht="27.85" customHeight="1" x14ac:dyDescent="0.45">
      <c r="A419" s="121" t="s">
        <v>2607</v>
      </c>
      <c r="B419" s="121"/>
      <c r="C419" s="142"/>
      <c r="D419" s="150"/>
      <c r="E419" s="150"/>
      <c r="F419" s="151"/>
      <c r="G419" s="145"/>
      <c r="H419" s="157"/>
    </row>
    <row r="420" spans="1:8" s="131" customFormat="1" ht="27.85" customHeight="1" x14ac:dyDescent="0.45">
      <c r="A420" s="126" t="s">
        <v>3371</v>
      </c>
      <c r="B420" s="126"/>
      <c r="C420" s="127" t="s">
        <v>1595</v>
      </c>
      <c r="D420" s="134">
        <v>20</v>
      </c>
      <c r="E420" s="152">
        <v>20.5</v>
      </c>
      <c r="F420" s="135">
        <f>E420-D420</f>
        <v>0.5</v>
      </c>
      <c r="G420" s="130">
        <f t="shared" ref="G420:G449" si="20">IFERROR(F420/D420,"na")</f>
        <v>2.5000000000000001E-2</v>
      </c>
      <c r="H420" s="157"/>
    </row>
    <row r="421" spans="1:8" s="131" customFormat="1" ht="27.85" customHeight="1" x14ac:dyDescent="0.45">
      <c r="A421" s="126" t="s">
        <v>3372</v>
      </c>
      <c r="B421" s="126"/>
      <c r="C421" s="127" t="s">
        <v>1595</v>
      </c>
      <c r="D421" s="134">
        <v>14.5</v>
      </c>
      <c r="E421" s="152">
        <v>14.5</v>
      </c>
      <c r="F421" s="135">
        <f>E421-D421</f>
        <v>0</v>
      </c>
      <c r="G421" s="130">
        <f t="shared" si="20"/>
        <v>0</v>
      </c>
      <c r="H421" s="157"/>
    </row>
    <row r="422" spans="1:8" s="131" customFormat="1" ht="27.85" customHeight="1" x14ac:dyDescent="0.45">
      <c r="A422" s="126" t="s">
        <v>3373</v>
      </c>
      <c r="B422" s="126"/>
      <c r="C422" s="127" t="s">
        <v>1595</v>
      </c>
      <c r="D422" s="134">
        <v>590</v>
      </c>
      <c r="E422" s="152">
        <v>602</v>
      </c>
      <c r="F422" s="135">
        <v>12</v>
      </c>
      <c r="G422" s="130">
        <f t="shared" si="20"/>
        <v>2.0338983050847456E-2</v>
      </c>
      <c r="H422" s="157"/>
    </row>
    <row r="423" spans="1:8" s="131" customFormat="1" ht="27.85" customHeight="1" x14ac:dyDescent="0.45">
      <c r="A423" s="126" t="s">
        <v>3374</v>
      </c>
      <c r="B423" s="126"/>
      <c r="C423" s="127" t="s">
        <v>1595</v>
      </c>
      <c r="D423" s="134">
        <v>460</v>
      </c>
      <c r="E423" s="152">
        <v>469.5</v>
      </c>
      <c r="F423" s="135">
        <v>9.5</v>
      </c>
      <c r="G423" s="130">
        <f t="shared" si="20"/>
        <v>2.0652173913043477E-2</v>
      </c>
      <c r="H423" s="157"/>
    </row>
    <row r="424" spans="1:8" s="131" customFormat="1" ht="27.85" customHeight="1" x14ac:dyDescent="0.45">
      <c r="A424" s="126" t="s">
        <v>3375</v>
      </c>
      <c r="B424" s="126"/>
      <c r="C424" s="127" t="s">
        <v>1595</v>
      </c>
      <c r="D424" s="134">
        <v>320</v>
      </c>
      <c r="E424" s="152">
        <v>326.5</v>
      </c>
      <c r="F424" s="135">
        <v>6.5</v>
      </c>
      <c r="G424" s="130">
        <f t="shared" si="20"/>
        <v>2.0312500000000001E-2</v>
      </c>
      <c r="H424" s="157"/>
    </row>
    <row r="425" spans="1:8" s="131" customFormat="1" ht="27.85" customHeight="1" x14ac:dyDescent="0.45">
      <c r="A425" s="126" t="s">
        <v>3376</v>
      </c>
      <c r="B425" s="126"/>
      <c r="C425" s="127" t="s">
        <v>1595</v>
      </c>
      <c r="D425" s="134">
        <v>28</v>
      </c>
      <c r="E425" s="152">
        <v>29</v>
      </c>
      <c r="F425" s="135">
        <f>E425-D425</f>
        <v>1</v>
      </c>
      <c r="G425" s="130">
        <f t="shared" si="20"/>
        <v>3.5714285714285712E-2</v>
      </c>
      <c r="H425" s="157"/>
    </row>
    <row r="426" spans="1:8" s="131" customFormat="1" ht="27.85" customHeight="1" x14ac:dyDescent="0.45">
      <c r="A426" s="126" t="s">
        <v>3377</v>
      </c>
      <c r="B426" s="126"/>
      <c r="C426" s="127" t="s">
        <v>1595</v>
      </c>
      <c r="D426" s="134">
        <v>20</v>
      </c>
      <c r="E426" s="152">
        <v>20.5</v>
      </c>
      <c r="F426" s="135">
        <v>0.5</v>
      </c>
      <c r="G426" s="130">
        <f t="shared" si="20"/>
        <v>2.5000000000000001E-2</v>
      </c>
      <c r="H426" s="157"/>
    </row>
    <row r="427" spans="1:8" s="131" customFormat="1" ht="28.5" customHeight="1" x14ac:dyDescent="0.45">
      <c r="A427" s="126" t="s">
        <v>3378</v>
      </c>
      <c r="B427" s="126"/>
      <c r="C427" s="127" t="s">
        <v>1595</v>
      </c>
      <c r="D427" s="134">
        <v>17.5</v>
      </c>
      <c r="E427" s="152">
        <v>18</v>
      </c>
      <c r="F427" s="135">
        <v>0.5</v>
      </c>
      <c r="G427" s="130">
        <f t="shared" si="20"/>
        <v>2.8571428571428571E-2</v>
      </c>
      <c r="H427" s="157"/>
    </row>
    <row r="428" spans="1:8" s="131" customFormat="1" ht="28.5" customHeight="1" x14ac:dyDescent="0.45">
      <c r="A428" s="126" t="s">
        <v>3379</v>
      </c>
      <c r="B428" s="126"/>
      <c r="C428" s="127" t="s">
        <v>1595</v>
      </c>
      <c r="D428" s="134">
        <v>135</v>
      </c>
      <c r="E428" s="134">
        <v>138</v>
      </c>
      <c r="F428" s="135">
        <v>3</v>
      </c>
      <c r="G428" s="130">
        <f t="shared" si="20"/>
        <v>2.2222222222222223E-2</v>
      </c>
      <c r="H428" s="157"/>
    </row>
    <row r="429" spans="1:8" s="131" customFormat="1" ht="28.5" customHeight="1" x14ac:dyDescent="0.45">
      <c r="A429" s="126" t="s">
        <v>3280</v>
      </c>
      <c r="B429" s="126"/>
      <c r="C429" s="127" t="s">
        <v>1595</v>
      </c>
      <c r="D429" s="134">
        <v>575</v>
      </c>
      <c r="E429" s="134">
        <v>586.5</v>
      </c>
      <c r="F429" s="135">
        <f>E429-D429</f>
        <v>11.5</v>
      </c>
      <c r="G429" s="130">
        <f t="shared" si="20"/>
        <v>0.02</v>
      </c>
      <c r="H429" s="157"/>
    </row>
    <row r="430" spans="1:8" s="131" customFormat="1" ht="28.5" customHeight="1" x14ac:dyDescent="0.45">
      <c r="A430" s="126" t="s">
        <v>3380</v>
      </c>
      <c r="B430" s="126"/>
      <c r="C430" s="127" t="s">
        <v>1595</v>
      </c>
      <c r="D430" s="134">
        <v>22</v>
      </c>
      <c r="E430" s="134">
        <v>22.5</v>
      </c>
      <c r="F430" s="135">
        <v>0.5</v>
      </c>
      <c r="G430" s="130">
        <f t="shared" si="20"/>
        <v>2.2727272727272728E-2</v>
      </c>
      <c r="H430" s="157"/>
    </row>
    <row r="431" spans="1:8" s="131" customFormat="1" ht="28.5" customHeight="1" x14ac:dyDescent="0.45">
      <c r="A431" s="126" t="s">
        <v>3381</v>
      </c>
      <c r="B431" s="126"/>
      <c r="C431" s="127" t="s">
        <v>1595</v>
      </c>
      <c r="D431" s="134">
        <v>17.5</v>
      </c>
      <c r="E431" s="134">
        <v>18</v>
      </c>
      <c r="F431" s="135">
        <v>0.5</v>
      </c>
      <c r="G431" s="130">
        <f t="shared" si="20"/>
        <v>2.8571428571428571E-2</v>
      </c>
      <c r="H431" s="157"/>
    </row>
    <row r="432" spans="1:8" s="131" customFormat="1" ht="28.5" customHeight="1" x14ac:dyDescent="0.45">
      <c r="A432" s="126" t="s">
        <v>3382</v>
      </c>
      <c r="B432" s="126"/>
      <c r="C432" s="127" t="s">
        <v>1595</v>
      </c>
      <c r="D432" s="134">
        <v>450</v>
      </c>
      <c r="E432" s="134">
        <v>459</v>
      </c>
      <c r="F432" s="135">
        <v>9</v>
      </c>
      <c r="G432" s="130">
        <f t="shared" si="20"/>
        <v>0.02</v>
      </c>
      <c r="H432" s="157"/>
    </row>
    <row r="433" spans="1:8" s="131" customFormat="1" ht="28.5" customHeight="1" x14ac:dyDescent="0.45">
      <c r="A433" s="126" t="s">
        <v>3383</v>
      </c>
      <c r="B433" s="126"/>
      <c r="C433" s="127" t="s">
        <v>1595</v>
      </c>
      <c r="D433" s="134">
        <v>290</v>
      </c>
      <c r="E433" s="134">
        <v>296</v>
      </c>
      <c r="F433" s="135">
        <v>6</v>
      </c>
      <c r="G433" s="130">
        <f t="shared" si="20"/>
        <v>2.0689655172413793E-2</v>
      </c>
      <c r="H433" s="157"/>
    </row>
    <row r="434" spans="1:8" s="131" customFormat="1" ht="28.5" customHeight="1" x14ac:dyDescent="0.45">
      <c r="A434" s="126" t="s">
        <v>3384</v>
      </c>
      <c r="B434" s="126"/>
      <c r="C434" s="127" t="s">
        <v>1595</v>
      </c>
      <c r="D434" s="134">
        <v>27</v>
      </c>
      <c r="E434" s="134">
        <v>28</v>
      </c>
      <c r="F434" s="135">
        <v>1</v>
      </c>
      <c r="G434" s="130">
        <f t="shared" si="20"/>
        <v>3.7037037037037035E-2</v>
      </c>
      <c r="H434" s="157"/>
    </row>
    <row r="435" spans="1:8" s="131" customFormat="1" ht="27.85" customHeight="1" x14ac:dyDescent="0.45">
      <c r="A435" s="126" t="s">
        <v>3385</v>
      </c>
      <c r="B435" s="126"/>
      <c r="C435" s="127" t="s">
        <v>1595</v>
      </c>
      <c r="D435" s="134">
        <v>21</v>
      </c>
      <c r="E435" s="152">
        <v>21.5</v>
      </c>
      <c r="F435" s="135">
        <f>E435-D435</f>
        <v>0.5</v>
      </c>
      <c r="G435" s="130">
        <f t="shared" si="20"/>
        <v>2.3809523809523808E-2</v>
      </c>
      <c r="H435" s="157"/>
    </row>
    <row r="436" spans="1:8" s="131" customFormat="1" ht="27.85" customHeight="1" x14ac:dyDescent="0.45">
      <c r="A436" s="126" t="s">
        <v>3386</v>
      </c>
      <c r="B436" s="126"/>
      <c r="C436" s="127" t="s">
        <v>1595</v>
      </c>
      <c r="D436" s="134">
        <v>385</v>
      </c>
      <c r="E436" s="134">
        <v>389</v>
      </c>
      <c r="F436" s="135">
        <v>4</v>
      </c>
      <c r="G436" s="130">
        <f t="shared" si="20"/>
        <v>1.038961038961039E-2</v>
      </c>
      <c r="H436" s="157"/>
    </row>
    <row r="437" spans="1:8" s="131" customFormat="1" ht="27.85" customHeight="1" x14ac:dyDescent="0.45">
      <c r="A437" s="126" t="s">
        <v>3387</v>
      </c>
      <c r="B437" s="126"/>
      <c r="C437" s="127" t="s">
        <v>1595</v>
      </c>
      <c r="D437" s="134">
        <v>310</v>
      </c>
      <c r="E437" s="134">
        <v>316.5</v>
      </c>
      <c r="F437" s="135">
        <v>6.5</v>
      </c>
      <c r="G437" s="130">
        <f t="shared" si="20"/>
        <v>2.0967741935483872E-2</v>
      </c>
      <c r="H437" s="157"/>
    </row>
    <row r="438" spans="1:8" s="131" customFormat="1" ht="27.85" customHeight="1" x14ac:dyDescent="0.45">
      <c r="A438" s="126" t="s">
        <v>3388</v>
      </c>
      <c r="B438" s="126"/>
      <c r="C438" s="127" t="s">
        <v>1595</v>
      </c>
      <c r="D438" s="134">
        <v>12.9</v>
      </c>
      <c r="E438" s="134">
        <v>13</v>
      </c>
      <c r="F438" s="135">
        <v>0.1</v>
      </c>
      <c r="G438" s="130">
        <f t="shared" si="20"/>
        <v>7.7519379844961239E-3</v>
      </c>
      <c r="H438" s="157"/>
    </row>
    <row r="439" spans="1:8" s="131" customFormat="1" ht="27.85" customHeight="1" x14ac:dyDescent="0.45">
      <c r="A439" s="126" t="s">
        <v>3389</v>
      </c>
      <c r="B439" s="126"/>
      <c r="C439" s="127" t="s">
        <v>1595</v>
      </c>
      <c r="D439" s="134">
        <v>12.6</v>
      </c>
      <c r="E439" s="134">
        <v>13</v>
      </c>
      <c r="F439" s="135">
        <v>0.4</v>
      </c>
      <c r="G439" s="130">
        <f t="shared" si="20"/>
        <v>3.1746031746031751E-2</v>
      </c>
      <c r="H439" s="157"/>
    </row>
    <row r="440" spans="1:8" s="131" customFormat="1" ht="27.85" customHeight="1" x14ac:dyDescent="0.45">
      <c r="A440" s="126" t="s">
        <v>3390</v>
      </c>
      <c r="B440" s="126"/>
      <c r="C440" s="127" t="s">
        <v>1595</v>
      </c>
      <c r="D440" s="134">
        <v>130</v>
      </c>
      <c r="E440" s="134">
        <v>133</v>
      </c>
      <c r="F440" s="135">
        <v>3</v>
      </c>
      <c r="G440" s="130">
        <f t="shared" si="20"/>
        <v>2.3076923076923078E-2</v>
      </c>
      <c r="H440" s="157"/>
    </row>
    <row r="441" spans="1:8" s="131" customFormat="1" ht="27.85" customHeight="1" x14ac:dyDescent="0.45">
      <c r="A441" s="126" t="s">
        <v>3391</v>
      </c>
      <c r="B441" s="126"/>
      <c r="C441" s="127" t="s">
        <v>1595</v>
      </c>
      <c r="D441" s="134">
        <v>105</v>
      </c>
      <c r="E441" s="134">
        <v>107.5</v>
      </c>
      <c r="F441" s="135">
        <v>2.5</v>
      </c>
      <c r="G441" s="130">
        <f t="shared" si="20"/>
        <v>2.3809523809523808E-2</v>
      </c>
      <c r="H441" s="157"/>
    </row>
    <row r="442" spans="1:8" s="131" customFormat="1" ht="27.85" customHeight="1" x14ac:dyDescent="0.45">
      <c r="A442" s="126" t="s">
        <v>3392</v>
      </c>
      <c r="B442" s="126"/>
      <c r="C442" s="127" t="s">
        <v>1595</v>
      </c>
      <c r="D442" s="152">
        <v>15</v>
      </c>
      <c r="E442" s="152">
        <v>15</v>
      </c>
      <c r="F442" s="135">
        <v>0</v>
      </c>
      <c r="G442" s="130">
        <f t="shared" si="20"/>
        <v>0</v>
      </c>
      <c r="H442" s="157"/>
    </row>
    <row r="443" spans="1:8" s="131" customFormat="1" ht="27.85" customHeight="1" x14ac:dyDescent="0.45">
      <c r="A443" s="126" t="s">
        <v>3393</v>
      </c>
      <c r="B443" s="126"/>
      <c r="C443" s="127" t="s">
        <v>1595</v>
      </c>
      <c r="D443" s="152">
        <v>11.5</v>
      </c>
      <c r="E443" s="152">
        <v>11.5</v>
      </c>
      <c r="F443" s="135">
        <v>0</v>
      </c>
      <c r="G443" s="130">
        <f t="shared" si="20"/>
        <v>0</v>
      </c>
      <c r="H443" s="157"/>
    </row>
    <row r="444" spans="1:8" s="131" customFormat="1" ht="27.85" customHeight="1" x14ac:dyDescent="0.45">
      <c r="A444" s="126" t="s">
        <v>3394</v>
      </c>
      <c r="B444" s="126"/>
      <c r="C444" s="127" t="s">
        <v>1595</v>
      </c>
      <c r="D444" s="152">
        <v>10.8</v>
      </c>
      <c r="E444" s="152">
        <v>11</v>
      </c>
      <c r="F444" s="135">
        <v>0.2</v>
      </c>
      <c r="G444" s="130">
        <f t="shared" si="20"/>
        <v>1.8518518518518517E-2</v>
      </c>
      <c r="H444" s="157"/>
    </row>
    <row r="445" spans="1:8" s="131" customFormat="1" ht="27.85" customHeight="1" x14ac:dyDescent="0.45">
      <c r="A445" s="126" t="s">
        <v>3395</v>
      </c>
      <c r="B445" s="126"/>
      <c r="C445" s="127" t="s">
        <v>1595</v>
      </c>
      <c r="D445" s="152">
        <v>9.1999999999999993</v>
      </c>
      <c r="E445" s="152">
        <v>9.3000000000000007</v>
      </c>
      <c r="F445" s="135">
        <v>0.1</v>
      </c>
      <c r="G445" s="130">
        <f t="shared" si="20"/>
        <v>1.0869565217391306E-2</v>
      </c>
      <c r="H445" s="157"/>
    </row>
    <row r="446" spans="1:8" s="131" customFormat="1" ht="27.85" customHeight="1" x14ac:dyDescent="0.45">
      <c r="A446" s="126" t="s">
        <v>3396</v>
      </c>
      <c r="B446" s="126"/>
      <c r="C446" s="127" t="s">
        <v>1595</v>
      </c>
      <c r="D446" s="152">
        <v>150</v>
      </c>
      <c r="E446" s="152">
        <v>153</v>
      </c>
      <c r="F446" s="135">
        <v>3</v>
      </c>
      <c r="G446" s="130">
        <f t="shared" si="20"/>
        <v>0.02</v>
      </c>
      <c r="H446" s="157"/>
    </row>
    <row r="447" spans="1:8" s="131" customFormat="1" ht="27.85" customHeight="1" x14ac:dyDescent="0.45">
      <c r="A447" s="126" t="s">
        <v>3397</v>
      </c>
      <c r="B447" s="126"/>
      <c r="C447" s="127" t="s">
        <v>1595</v>
      </c>
      <c r="D447" s="152">
        <v>740</v>
      </c>
      <c r="E447" s="152">
        <v>745</v>
      </c>
      <c r="F447" s="135">
        <f>E447-D447</f>
        <v>5</v>
      </c>
      <c r="G447" s="130">
        <f t="shared" si="20"/>
        <v>6.7567567567567571E-3</v>
      </c>
      <c r="H447" s="157"/>
    </row>
    <row r="448" spans="1:8" s="131" customFormat="1" ht="27.85" customHeight="1" x14ac:dyDescent="0.45">
      <c r="A448" s="126" t="s">
        <v>3398</v>
      </c>
      <c r="B448" s="126"/>
      <c r="C448" s="127" t="s">
        <v>1595</v>
      </c>
      <c r="D448" s="152">
        <v>2</v>
      </c>
      <c r="E448" s="152">
        <v>2</v>
      </c>
      <c r="F448" s="135">
        <f>E448-D448</f>
        <v>0</v>
      </c>
      <c r="G448" s="130">
        <f t="shared" si="20"/>
        <v>0</v>
      </c>
      <c r="H448" s="157"/>
    </row>
    <row r="449" spans="1:8" s="131" customFormat="1" ht="27.85" customHeight="1" x14ac:dyDescent="0.45">
      <c r="A449" s="126" t="s">
        <v>3399</v>
      </c>
      <c r="B449" s="126"/>
      <c r="C449" s="127" t="s">
        <v>1595</v>
      </c>
      <c r="D449" s="152">
        <v>4</v>
      </c>
      <c r="E449" s="152">
        <v>4</v>
      </c>
      <c r="F449" s="135">
        <f>E449-D449</f>
        <v>0</v>
      </c>
      <c r="G449" s="130">
        <f t="shared" si="20"/>
        <v>0</v>
      </c>
      <c r="H449" s="157"/>
    </row>
    <row r="450" spans="1:8" s="131" customFormat="1" ht="27.85" customHeight="1" x14ac:dyDescent="0.45">
      <c r="A450" s="121" t="s">
        <v>3272</v>
      </c>
      <c r="B450" s="121"/>
      <c r="C450" s="142"/>
      <c r="D450" s="150"/>
      <c r="E450" s="150"/>
      <c r="F450" s="151"/>
      <c r="G450" s="145"/>
      <c r="H450" s="157"/>
    </row>
    <row r="451" spans="1:8" s="131" customFormat="1" ht="27.85" customHeight="1" x14ac:dyDescent="0.45">
      <c r="A451" s="126" t="s">
        <v>2608</v>
      </c>
      <c r="B451" s="126"/>
      <c r="C451" s="127" t="s">
        <v>1595</v>
      </c>
      <c r="D451" s="152">
        <v>8</v>
      </c>
      <c r="E451" s="152">
        <v>8</v>
      </c>
      <c r="F451" s="135">
        <f t="shared" ref="F451:F482" si="21">E451-D451</f>
        <v>0</v>
      </c>
      <c r="G451" s="130">
        <f t="shared" ref="G451:G482" si="22">IFERROR(F451/D451,"na")</f>
        <v>0</v>
      </c>
      <c r="H451" s="157"/>
    </row>
    <row r="452" spans="1:8" s="131" customFormat="1" ht="27.85" customHeight="1" x14ac:dyDescent="0.45">
      <c r="A452" s="126" t="s">
        <v>2609</v>
      </c>
      <c r="B452" s="126"/>
      <c r="C452" s="127" t="s">
        <v>1595</v>
      </c>
      <c r="D452" s="152">
        <v>6</v>
      </c>
      <c r="E452" s="152">
        <v>6</v>
      </c>
      <c r="F452" s="135">
        <f t="shared" si="21"/>
        <v>0</v>
      </c>
      <c r="G452" s="130">
        <f t="shared" si="22"/>
        <v>0</v>
      </c>
      <c r="H452" s="157"/>
    </row>
    <row r="453" spans="1:8" s="131" customFormat="1" ht="27.85" customHeight="1" x14ac:dyDescent="0.45">
      <c r="A453" s="126" t="s">
        <v>2610</v>
      </c>
      <c r="B453" s="126"/>
      <c r="C453" s="127" t="s">
        <v>1595</v>
      </c>
      <c r="D453" s="152">
        <v>4.0999999999999996</v>
      </c>
      <c r="E453" s="152">
        <v>4.0999999999999996</v>
      </c>
      <c r="F453" s="135">
        <f t="shared" si="21"/>
        <v>0</v>
      </c>
      <c r="G453" s="130">
        <f t="shared" si="22"/>
        <v>0</v>
      </c>
      <c r="H453" s="157"/>
    </row>
    <row r="454" spans="1:8" s="131" customFormat="1" ht="27.85" customHeight="1" x14ac:dyDescent="0.45">
      <c r="A454" s="126" t="s">
        <v>2611</v>
      </c>
      <c r="B454" s="126"/>
      <c r="C454" s="127" t="s">
        <v>1595</v>
      </c>
      <c r="D454" s="152">
        <v>160</v>
      </c>
      <c r="E454" s="152">
        <v>160</v>
      </c>
      <c r="F454" s="135">
        <f t="shared" si="21"/>
        <v>0</v>
      </c>
      <c r="G454" s="130">
        <f t="shared" si="22"/>
        <v>0</v>
      </c>
      <c r="H454" s="157"/>
    </row>
    <row r="455" spans="1:8" s="131" customFormat="1" ht="27.85" customHeight="1" x14ac:dyDescent="0.45">
      <c r="A455" s="126" t="s">
        <v>2612</v>
      </c>
      <c r="B455" s="126"/>
      <c r="C455" s="127" t="s">
        <v>1595</v>
      </c>
      <c r="D455" s="152">
        <v>120</v>
      </c>
      <c r="E455" s="152">
        <v>120</v>
      </c>
      <c r="F455" s="135">
        <f t="shared" si="21"/>
        <v>0</v>
      </c>
      <c r="G455" s="130">
        <f t="shared" si="22"/>
        <v>0</v>
      </c>
      <c r="H455" s="157"/>
    </row>
    <row r="456" spans="1:8" s="131" customFormat="1" ht="27.85" customHeight="1" x14ac:dyDescent="0.45">
      <c r="A456" s="126" t="s">
        <v>2613</v>
      </c>
      <c r="B456" s="126"/>
      <c r="C456" s="127" t="s">
        <v>1595</v>
      </c>
      <c r="D456" s="152">
        <v>2</v>
      </c>
      <c r="E456" s="152">
        <v>2</v>
      </c>
      <c r="F456" s="135">
        <f t="shared" si="21"/>
        <v>0</v>
      </c>
      <c r="G456" s="130">
        <f t="shared" si="22"/>
        <v>0</v>
      </c>
      <c r="H456" s="157"/>
    </row>
    <row r="457" spans="1:8" s="131" customFormat="1" ht="27.85" customHeight="1" x14ac:dyDescent="0.45">
      <c r="A457" s="126" t="s">
        <v>2614</v>
      </c>
      <c r="B457" s="126"/>
      <c r="C457" s="127" t="s">
        <v>1595</v>
      </c>
      <c r="D457" s="152">
        <v>293</v>
      </c>
      <c r="E457" s="152">
        <v>293</v>
      </c>
      <c r="F457" s="135">
        <f t="shared" si="21"/>
        <v>0</v>
      </c>
      <c r="G457" s="130">
        <f t="shared" si="22"/>
        <v>0</v>
      </c>
      <c r="H457" s="157"/>
    </row>
    <row r="458" spans="1:8" s="131" customFormat="1" ht="27.85" customHeight="1" x14ac:dyDescent="0.45">
      <c r="A458" s="126" t="s">
        <v>2615</v>
      </c>
      <c r="B458" s="126"/>
      <c r="C458" s="127" t="s">
        <v>1595</v>
      </c>
      <c r="D458" s="152">
        <v>405</v>
      </c>
      <c r="E458" s="152">
        <v>405</v>
      </c>
      <c r="F458" s="135">
        <f t="shared" si="21"/>
        <v>0</v>
      </c>
      <c r="G458" s="130">
        <f t="shared" si="22"/>
        <v>0</v>
      </c>
      <c r="H458" s="157"/>
    </row>
    <row r="459" spans="1:8" s="131" customFormat="1" ht="27.85" customHeight="1" x14ac:dyDescent="0.45">
      <c r="A459" s="126" t="s">
        <v>2616</v>
      </c>
      <c r="B459" s="126"/>
      <c r="C459" s="127" t="s">
        <v>1595</v>
      </c>
      <c r="D459" s="152">
        <v>790</v>
      </c>
      <c r="E459" s="152">
        <v>790</v>
      </c>
      <c r="F459" s="135">
        <f t="shared" si="21"/>
        <v>0</v>
      </c>
      <c r="G459" s="130">
        <f t="shared" si="22"/>
        <v>0</v>
      </c>
      <c r="H459" s="157"/>
    </row>
    <row r="460" spans="1:8" s="131" customFormat="1" ht="27.85" customHeight="1" x14ac:dyDescent="0.45">
      <c r="A460" s="126" t="s">
        <v>2617</v>
      </c>
      <c r="B460" s="126"/>
      <c r="C460" s="127" t="s">
        <v>1595</v>
      </c>
      <c r="D460" s="152">
        <v>37</v>
      </c>
      <c r="E460" s="152">
        <v>38</v>
      </c>
      <c r="F460" s="135">
        <f t="shared" si="21"/>
        <v>1</v>
      </c>
      <c r="G460" s="130">
        <f t="shared" si="22"/>
        <v>2.7027027027027029E-2</v>
      </c>
      <c r="H460" s="157"/>
    </row>
    <row r="461" spans="1:8" s="131" customFormat="1" ht="27.85" customHeight="1" x14ac:dyDescent="0.45">
      <c r="A461" s="126" t="s">
        <v>2618</v>
      </c>
      <c r="B461" s="126"/>
      <c r="C461" s="127" t="s">
        <v>1595</v>
      </c>
      <c r="D461" s="152">
        <v>248</v>
      </c>
      <c r="E461" s="152">
        <v>248</v>
      </c>
      <c r="F461" s="135">
        <f t="shared" si="21"/>
        <v>0</v>
      </c>
      <c r="G461" s="130">
        <f t="shared" si="22"/>
        <v>0</v>
      </c>
      <c r="H461" s="157"/>
    </row>
    <row r="462" spans="1:8" s="131" customFormat="1" ht="27.85" customHeight="1" x14ac:dyDescent="0.45">
      <c r="A462" s="126" t="s">
        <v>2619</v>
      </c>
      <c r="B462" s="126"/>
      <c r="C462" s="127" t="s">
        <v>1595</v>
      </c>
      <c r="D462" s="152">
        <v>210</v>
      </c>
      <c r="E462" s="152">
        <v>210</v>
      </c>
      <c r="F462" s="135">
        <f t="shared" si="21"/>
        <v>0</v>
      </c>
      <c r="G462" s="130">
        <f t="shared" si="22"/>
        <v>0</v>
      </c>
      <c r="H462" s="157"/>
    </row>
    <row r="463" spans="1:8" s="131" customFormat="1" ht="27.85" customHeight="1" x14ac:dyDescent="0.45">
      <c r="A463" s="126" t="s">
        <v>2620</v>
      </c>
      <c r="B463" s="126"/>
      <c r="C463" s="127" t="s">
        <v>1595</v>
      </c>
      <c r="D463" s="152">
        <v>170</v>
      </c>
      <c r="E463" s="152">
        <v>170</v>
      </c>
      <c r="F463" s="135">
        <f t="shared" si="21"/>
        <v>0</v>
      </c>
      <c r="G463" s="130">
        <f t="shared" si="22"/>
        <v>0</v>
      </c>
      <c r="H463" s="157"/>
    </row>
    <row r="464" spans="1:8" s="131" customFormat="1" ht="27.85" customHeight="1" x14ac:dyDescent="0.45">
      <c r="A464" s="126" t="s">
        <v>2621</v>
      </c>
      <c r="B464" s="126"/>
      <c r="C464" s="127" t="s">
        <v>1595</v>
      </c>
      <c r="D464" s="152">
        <v>346</v>
      </c>
      <c r="E464" s="152">
        <v>346</v>
      </c>
      <c r="F464" s="135">
        <f t="shared" si="21"/>
        <v>0</v>
      </c>
      <c r="G464" s="130">
        <f t="shared" si="22"/>
        <v>0</v>
      </c>
      <c r="H464" s="157"/>
    </row>
    <row r="465" spans="1:8" s="131" customFormat="1" ht="27.85" customHeight="1" x14ac:dyDescent="0.45">
      <c r="A465" s="126" t="s">
        <v>2622</v>
      </c>
      <c r="B465" s="126"/>
      <c r="C465" s="127" t="s">
        <v>1595</v>
      </c>
      <c r="D465" s="152">
        <v>292</v>
      </c>
      <c r="E465" s="152">
        <v>292</v>
      </c>
      <c r="F465" s="135">
        <f t="shared" si="21"/>
        <v>0</v>
      </c>
      <c r="G465" s="130">
        <f t="shared" si="22"/>
        <v>0</v>
      </c>
      <c r="H465" s="157"/>
    </row>
    <row r="466" spans="1:8" s="131" customFormat="1" ht="27.85" customHeight="1" x14ac:dyDescent="0.45">
      <c r="A466" s="126" t="s">
        <v>2623</v>
      </c>
      <c r="B466" s="126"/>
      <c r="C466" s="127" t="s">
        <v>1595</v>
      </c>
      <c r="D466" s="152">
        <v>234</v>
      </c>
      <c r="E466" s="152">
        <v>234</v>
      </c>
      <c r="F466" s="135">
        <f t="shared" si="21"/>
        <v>0</v>
      </c>
      <c r="G466" s="130">
        <f t="shared" si="22"/>
        <v>0</v>
      </c>
      <c r="H466" s="157"/>
    </row>
    <row r="467" spans="1:8" s="131" customFormat="1" ht="27.85" customHeight="1" x14ac:dyDescent="0.45">
      <c r="A467" s="126" t="s">
        <v>2624</v>
      </c>
      <c r="B467" s="126"/>
      <c r="C467" s="127" t="s">
        <v>1595</v>
      </c>
      <c r="D467" s="152">
        <v>698</v>
      </c>
      <c r="E467" s="152">
        <v>698</v>
      </c>
      <c r="F467" s="135">
        <f t="shared" si="21"/>
        <v>0</v>
      </c>
      <c r="G467" s="130">
        <f t="shared" si="22"/>
        <v>0</v>
      </c>
      <c r="H467" s="157"/>
    </row>
    <row r="468" spans="1:8" s="131" customFormat="1" ht="27.85" customHeight="1" x14ac:dyDescent="0.45">
      <c r="A468" s="126" t="s">
        <v>2625</v>
      </c>
      <c r="B468" s="126"/>
      <c r="C468" s="127" t="s">
        <v>1595</v>
      </c>
      <c r="D468" s="152">
        <v>607</v>
      </c>
      <c r="E468" s="152">
        <v>607</v>
      </c>
      <c r="F468" s="135">
        <f t="shared" si="21"/>
        <v>0</v>
      </c>
      <c r="G468" s="130">
        <f t="shared" si="22"/>
        <v>0</v>
      </c>
      <c r="H468" s="157"/>
    </row>
    <row r="469" spans="1:8" s="131" customFormat="1" ht="27.85" customHeight="1" x14ac:dyDescent="0.45">
      <c r="A469" s="126" t="s">
        <v>2626</v>
      </c>
      <c r="B469" s="126"/>
      <c r="C469" s="127" t="s">
        <v>1595</v>
      </c>
      <c r="D469" s="152">
        <v>549</v>
      </c>
      <c r="E469" s="152">
        <v>549</v>
      </c>
      <c r="F469" s="135">
        <f t="shared" si="21"/>
        <v>0</v>
      </c>
      <c r="G469" s="130">
        <f t="shared" si="22"/>
        <v>0</v>
      </c>
      <c r="H469" s="157"/>
    </row>
    <row r="470" spans="1:8" s="131" customFormat="1" ht="27.85" customHeight="1" x14ac:dyDescent="0.45">
      <c r="A470" s="126" t="s">
        <v>3339</v>
      </c>
      <c r="B470" s="126"/>
      <c r="C470" s="127" t="s">
        <v>1595</v>
      </c>
      <c r="D470" s="152">
        <v>103</v>
      </c>
      <c r="E470" s="152">
        <v>105</v>
      </c>
      <c r="F470" s="135">
        <f t="shared" si="21"/>
        <v>2</v>
      </c>
      <c r="G470" s="130">
        <f t="shared" si="22"/>
        <v>1.9417475728155338E-2</v>
      </c>
      <c r="H470" s="157"/>
    </row>
    <row r="471" spans="1:8" s="131" customFormat="1" ht="27.85" customHeight="1" x14ac:dyDescent="0.45">
      <c r="A471" s="126" t="s">
        <v>3543</v>
      </c>
      <c r="B471" s="126"/>
      <c r="C471" s="127" t="s">
        <v>1595</v>
      </c>
      <c r="D471" s="152">
        <v>129</v>
      </c>
      <c r="E471" s="152">
        <v>132</v>
      </c>
      <c r="F471" s="135">
        <f t="shared" si="21"/>
        <v>3</v>
      </c>
      <c r="G471" s="130">
        <f t="shared" si="22"/>
        <v>2.3255813953488372E-2</v>
      </c>
      <c r="H471" s="157"/>
    </row>
    <row r="472" spans="1:8" s="131" customFormat="1" ht="27.85" customHeight="1" x14ac:dyDescent="0.45">
      <c r="A472" s="126" t="s">
        <v>3544</v>
      </c>
      <c r="B472" s="126"/>
      <c r="C472" s="127" t="s">
        <v>1595</v>
      </c>
      <c r="D472" s="152">
        <v>102.5</v>
      </c>
      <c r="E472" s="152">
        <v>105</v>
      </c>
      <c r="F472" s="135">
        <f t="shared" si="21"/>
        <v>2.5</v>
      </c>
      <c r="G472" s="130">
        <f t="shared" si="22"/>
        <v>2.4390243902439025E-2</v>
      </c>
      <c r="H472" s="157"/>
    </row>
    <row r="473" spans="1:8" s="131" customFormat="1" ht="27.85" customHeight="1" x14ac:dyDescent="0.45">
      <c r="A473" s="126" t="s">
        <v>3338</v>
      </c>
      <c r="B473" s="126"/>
      <c r="C473" s="127" t="s">
        <v>1595</v>
      </c>
      <c r="D473" s="152">
        <v>8.4</v>
      </c>
      <c r="E473" s="152">
        <v>9.6</v>
      </c>
      <c r="F473" s="135">
        <f t="shared" si="21"/>
        <v>1.1999999999999993</v>
      </c>
      <c r="G473" s="130">
        <f t="shared" si="22"/>
        <v>0.14285714285714277</v>
      </c>
      <c r="H473" s="157"/>
    </row>
    <row r="474" spans="1:8" s="131" customFormat="1" ht="27.85" customHeight="1" x14ac:dyDescent="0.45">
      <c r="A474" s="126" t="s">
        <v>3337</v>
      </c>
      <c r="B474" s="126"/>
      <c r="C474" s="127" t="s">
        <v>1595</v>
      </c>
      <c r="D474" s="152">
        <v>12</v>
      </c>
      <c r="E474" s="152">
        <v>12</v>
      </c>
      <c r="F474" s="135">
        <f t="shared" si="21"/>
        <v>0</v>
      </c>
      <c r="G474" s="130">
        <f t="shared" si="22"/>
        <v>0</v>
      </c>
      <c r="H474" s="157"/>
    </row>
    <row r="475" spans="1:8" s="131" customFormat="1" ht="27.85" customHeight="1" x14ac:dyDescent="0.45">
      <c r="A475" s="126" t="s">
        <v>2627</v>
      </c>
      <c r="B475" s="126"/>
      <c r="C475" s="127" t="s">
        <v>1595</v>
      </c>
      <c r="D475" s="152">
        <v>2</v>
      </c>
      <c r="E475" s="152">
        <v>2</v>
      </c>
      <c r="F475" s="135">
        <f t="shared" si="21"/>
        <v>0</v>
      </c>
      <c r="G475" s="130">
        <f t="shared" si="22"/>
        <v>0</v>
      </c>
      <c r="H475" s="157"/>
    </row>
    <row r="476" spans="1:8" s="131" customFormat="1" ht="27.85" customHeight="1" x14ac:dyDescent="0.45">
      <c r="A476" s="126" t="s">
        <v>3318</v>
      </c>
      <c r="B476" s="126"/>
      <c r="C476" s="127" t="s">
        <v>1595</v>
      </c>
      <c r="D476" s="152">
        <v>4</v>
      </c>
      <c r="E476" s="152">
        <v>4</v>
      </c>
      <c r="F476" s="135">
        <f t="shared" si="21"/>
        <v>0</v>
      </c>
      <c r="G476" s="130">
        <f t="shared" si="22"/>
        <v>0</v>
      </c>
      <c r="H476" s="157"/>
    </row>
    <row r="477" spans="1:8" s="131" customFormat="1" ht="27.85" customHeight="1" x14ac:dyDescent="0.45">
      <c r="A477" s="126" t="s">
        <v>3317</v>
      </c>
      <c r="B477" s="126"/>
      <c r="C477" s="127" t="s">
        <v>1595</v>
      </c>
      <c r="D477" s="152">
        <v>8</v>
      </c>
      <c r="E477" s="152">
        <v>8</v>
      </c>
      <c r="F477" s="135">
        <f t="shared" si="21"/>
        <v>0</v>
      </c>
      <c r="G477" s="130">
        <f t="shared" si="22"/>
        <v>0</v>
      </c>
      <c r="H477" s="157"/>
    </row>
    <row r="478" spans="1:8" s="131" customFormat="1" ht="27.85" customHeight="1" x14ac:dyDescent="0.45">
      <c r="A478" s="126" t="s">
        <v>3319</v>
      </c>
      <c r="B478" s="126"/>
      <c r="C478" s="127" t="s">
        <v>1595</v>
      </c>
      <c r="D478" s="152">
        <v>12</v>
      </c>
      <c r="E478" s="152">
        <v>12</v>
      </c>
      <c r="F478" s="135">
        <f t="shared" si="21"/>
        <v>0</v>
      </c>
      <c r="G478" s="130">
        <f t="shared" si="22"/>
        <v>0</v>
      </c>
      <c r="H478" s="157"/>
    </row>
    <row r="479" spans="1:8" s="131" customFormat="1" ht="27.85" customHeight="1" x14ac:dyDescent="0.45">
      <c r="A479" s="126" t="s">
        <v>3320</v>
      </c>
      <c r="B479" s="126"/>
      <c r="C479" s="127" t="s">
        <v>1595</v>
      </c>
      <c r="D479" s="152">
        <v>14.5</v>
      </c>
      <c r="E479" s="152">
        <v>14.8</v>
      </c>
      <c r="F479" s="135">
        <f t="shared" si="21"/>
        <v>0.30000000000000071</v>
      </c>
      <c r="G479" s="130">
        <f t="shared" si="22"/>
        <v>2.0689655172413841E-2</v>
      </c>
      <c r="H479" s="157"/>
    </row>
    <row r="480" spans="1:8" s="131" customFormat="1" ht="27.85" customHeight="1" x14ac:dyDescent="0.45">
      <c r="A480" s="126" t="s">
        <v>3321</v>
      </c>
      <c r="B480" s="126"/>
      <c r="C480" s="127" t="s">
        <v>1595</v>
      </c>
      <c r="D480" s="152">
        <v>11.7</v>
      </c>
      <c r="E480" s="152">
        <v>11.8</v>
      </c>
      <c r="F480" s="135">
        <f t="shared" si="21"/>
        <v>0.10000000000000142</v>
      </c>
      <c r="G480" s="130">
        <f t="shared" si="22"/>
        <v>8.5470085470086693E-3</v>
      </c>
      <c r="H480" s="157"/>
    </row>
    <row r="481" spans="1:8" s="131" customFormat="1" ht="27.85" customHeight="1" x14ac:dyDescent="0.45">
      <c r="A481" s="126" t="s">
        <v>3545</v>
      </c>
      <c r="B481" s="126"/>
      <c r="C481" s="127" t="s">
        <v>1595</v>
      </c>
      <c r="D481" s="152">
        <v>10</v>
      </c>
      <c r="E481" s="152">
        <v>10</v>
      </c>
      <c r="F481" s="135">
        <f t="shared" si="21"/>
        <v>0</v>
      </c>
      <c r="G481" s="130">
        <f t="shared" si="22"/>
        <v>0</v>
      </c>
      <c r="H481" s="157"/>
    </row>
    <row r="482" spans="1:8" s="131" customFormat="1" ht="27.85" customHeight="1" x14ac:dyDescent="0.45">
      <c r="A482" s="126" t="s">
        <v>3546</v>
      </c>
      <c r="B482" s="126"/>
      <c r="C482" s="127" t="s">
        <v>1595</v>
      </c>
      <c r="D482" s="152">
        <v>169</v>
      </c>
      <c r="E482" s="152">
        <v>173</v>
      </c>
      <c r="F482" s="135">
        <f t="shared" si="21"/>
        <v>4</v>
      </c>
      <c r="G482" s="130">
        <f t="shared" si="22"/>
        <v>2.3668639053254437E-2</v>
      </c>
      <c r="H482" s="157"/>
    </row>
    <row r="483" spans="1:8" s="131" customFormat="1" ht="27.85" customHeight="1" x14ac:dyDescent="0.45">
      <c r="A483" s="126" t="s">
        <v>2628</v>
      </c>
      <c r="B483" s="126"/>
      <c r="C483" s="127" t="s">
        <v>1595</v>
      </c>
      <c r="D483" s="152">
        <v>17.899999999999999</v>
      </c>
      <c r="E483" s="152">
        <v>18.3</v>
      </c>
      <c r="F483" s="135">
        <f t="shared" ref="F483:F499" si="23">E483-D483</f>
        <v>0.40000000000000213</v>
      </c>
      <c r="G483" s="130">
        <f t="shared" ref="G483:G499" si="24">IFERROR(F483/D483,"na")</f>
        <v>2.2346368715083921E-2</v>
      </c>
      <c r="H483" s="157"/>
    </row>
    <row r="484" spans="1:8" s="131" customFormat="1" ht="27.85" customHeight="1" x14ac:dyDescent="0.45">
      <c r="A484" s="126" t="s">
        <v>2674</v>
      </c>
      <c r="B484" s="126"/>
      <c r="C484" s="127" t="s">
        <v>1595</v>
      </c>
      <c r="D484" s="152">
        <v>14.3</v>
      </c>
      <c r="E484" s="152">
        <v>14.6</v>
      </c>
      <c r="F484" s="135">
        <f t="shared" si="23"/>
        <v>0.29999999999999893</v>
      </c>
      <c r="G484" s="130">
        <f t="shared" si="24"/>
        <v>2.0979020979020904E-2</v>
      </c>
      <c r="H484" s="157"/>
    </row>
    <row r="485" spans="1:8" s="131" customFormat="1" ht="27.85" customHeight="1" x14ac:dyDescent="0.45">
      <c r="A485" s="126" t="s">
        <v>3322</v>
      </c>
      <c r="B485" s="126"/>
      <c r="C485" s="127" t="s">
        <v>1595</v>
      </c>
      <c r="D485" s="152">
        <v>18.7</v>
      </c>
      <c r="E485" s="152">
        <v>19.2</v>
      </c>
      <c r="F485" s="135">
        <f t="shared" si="23"/>
        <v>0.5</v>
      </c>
      <c r="G485" s="130">
        <f t="shared" si="24"/>
        <v>2.6737967914438502E-2</v>
      </c>
      <c r="H485" s="157"/>
    </row>
    <row r="486" spans="1:8" s="131" customFormat="1" ht="27.85" customHeight="1" x14ac:dyDescent="0.45">
      <c r="A486" s="126" t="s">
        <v>3323</v>
      </c>
      <c r="B486" s="126"/>
      <c r="C486" s="127" t="s">
        <v>1595</v>
      </c>
      <c r="D486" s="152">
        <v>15</v>
      </c>
      <c r="E486" s="152">
        <v>15.3</v>
      </c>
      <c r="F486" s="135">
        <f t="shared" si="23"/>
        <v>0.30000000000000071</v>
      </c>
      <c r="G486" s="130">
        <f t="shared" si="24"/>
        <v>2.0000000000000049E-2</v>
      </c>
      <c r="H486" s="157"/>
    </row>
    <row r="487" spans="1:8" s="131" customFormat="1" ht="27.85" customHeight="1" x14ac:dyDescent="0.45">
      <c r="A487" s="126" t="s">
        <v>3324</v>
      </c>
      <c r="B487" s="126"/>
      <c r="C487" s="127" t="s">
        <v>1595</v>
      </c>
      <c r="D487" s="152">
        <v>61</v>
      </c>
      <c r="E487" s="152">
        <v>62.5</v>
      </c>
      <c r="F487" s="135">
        <f t="shared" si="23"/>
        <v>1.5</v>
      </c>
      <c r="G487" s="130">
        <f t="shared" si="24"/>
        <v>2.4590163934426229E-2</v>
      </c>
      <c r="H487" s="157"/>
    </row>
    <row r="488" spans="1:8" s="131" customFormat="1" ht="27.85" customHeight="1" x14ac:dyDescent="0.45">
      <c r="A488" s="126" t="s">
        <v>3325</v>
      </c>
      <c r="B488" s="126"/>
      <c r="C488" s="127" t="s">
        <v>1595</v>
      </c>
      <c r="D488" s="152">
        <v>1235</v>
      </c>
      <c r="E488" s="152">
        <v>1265.5</v>
      </c>
      <c r="F488" s="135">
        <f t="shared" si="23"/>
        <v>30.5</v>
      </c>
      <c r="G488" s="130">
        <f t="shared" si="24"/>
        <v>2.4696356275303644E-2</v>
      </c>
      <c r="H488" s="157"/>
    </row>
    <row r="489" spans="1:8" s="131" customFormat="1" ht="27.85" customHeight="1" x14ac:dyDescent="0.45">
      <c r="A489" s="126" t="s">
        <v>3326</v>
      </c>
      <c r="B489" s="126"/>
      <c r="C489" s="127" t="s">
        <v>1595</v>
      </c>
      <c r="D489" s="152">
        <v>2470</v>
      </c>
      <c r="E489" s="152">
        <v>2531</v>
      </c>
      <c r="F489" s="135">
        <f t="shared" si="23"/>
        <v>61</v>
      </c>
      <c r="G489" s="130">
        <f t="shared" si="24"/>
        <v>2.4696356275303644E-2</v>
      </c>
      <c r="H489" s="157"/>
    </row>
    <row r="490" spans="1:8" s="131" customFormat="1" ht="27.85" customHeight="1" x14ac:dyDescent="0.45">
      <c r="A490" s="126" t="s">
        <v>3327</v>
      </c>
      <c r="B490" s="126"/>
      <c r="C490" s="127" t="s">
        <v>1595</v>
      </c>
      <c r="D490" s="152">
        <v>6</v>
      </c>
      <c r="E490" s="152">
        <v>6</v>
      </c>
      <c r="F490" s="135">
        <f t="shared" si="23"/>
        <v>0</v>
      </c>
      <c r="G490" s="130">
        <f t="shared" si="24"/>
        <v>0</v>
      </c>
      <c r="H490" s="157"/>
    </row>
    <row r="491" spans="1:8" s="131" customFormat="1" ht="27.85" customHeight="1" x14ac:dyDescent="0.45">
      <c r="A491" s="126" t="s">
        <v>3328</v>
      </c>
      <c r="B491" s="126"/>
      <c r="C491" s="127" t="s">
        <v>1595</v>
      </c>
      <c r="D491" s="152">
        <v>1989</v>
      </c>
      <c r="E491" s="152">
        <v>2038</v>
      </c>
      <c r="F491" s="135">
        <f t="shared" si="23"/>
        <v>49</v>
      </c>
      <c r="G491" s="130">
        <f t="shared" si="24"/>
        <v>2.4635495223730517E-2</v>
      </c>
      <c r="H491" s="157"/>
    </row>
    <row r="492" spans="1:8" s="131" customFormat="1" ht="27.85" customHeight="1" x14ac:dyDescent="0.45">
      <c r="A492" s="126" t="s">
        <v>3329</v>
      </c>
      <c r="B492" s="126"/>
      <c r="C492" s="127" t="s">
        <v>1595</v>
      </c>
      <c r="D492" s="152">
        <v>3.6</v>
      </c>
      <c r="E492" s="152">
        <v>3.6</v>
      </c>
      <c r="F492" s="135">
        <f t="shared" si="23"/>
        <v>0</v>
      </c>
      <c r="G492" s="130">
        <f t="shared" si="24"/>
        <v>0</v>
      </c>
      <c r="H492" s="157"/>
    </row>
    <row r="493" spans="1:8" s="131" customFormat="1" ht="27.85" customHeight="1" x14ac:dyDescent="0.45">
      <c r="A493" s="126" t="s">
        <v>3330</v>
      </c>
      <c r="B493" s="126"/>
      <c r="C493" s="127" t="s">
        <v>1595</v>
      </c>
      <c r="D493" s="152">
        <v>928</v>
      </c>
      <c r="E493" s="152">
        <v>951</v>
      </c>
      <c r="F493" s="135">
        <f t="shared" si="23"/>
        <v>23</v>
      </c>
      <c r="G493" s="130">
        <f t="shared" si="24"/>
        <v>2.4784482758620691E-2</v>
      </c>
      <c r="H493" s="157"/>
    </row>
    <row r="494" spans="1:8" s="131" customFormat="1" ht="27.85" customHeight="1" x14ac:dyDescent="0.45">
      <c r="A494" s="126" t="s">
        <v>3331</v>
      </c>
      <c r="B494" s="126"/>
      <c r="C494" s="127" t="s">
        <v>1595</v>
      </c>
      <c r="D494" s="152">
        <v>1778</v>
      </c>
      <c r="E494" s="152">
        <v>1822</v>
      </c>
      <c r="F494" s="135">
        <f t="shared" si="23"/>
        <v>44</v>
      </c>
      <c r="G494" s="130">
        <f t="shared" si="24"/>
        <v>2.4746906636670417E-2</v>
      </c>
      <c r="H494" s="157"/>
    </row>
    <row r="495" spans="1:8" s="131" customFormat="1" ht="27.85" customHeight="1" x14ac:dyDescent="0.45">
      <c r="A495" s="126" t="s">
        <v>3332</v>
      </c>
      <c r="B495" s="126"/>
      <c r="C495" s="127" t="s">
        <v>1595</v>
      </c>
      <c r="D495" s="152">
        <v>1420</v>
      </c>
      <c r="E495" s="152">
        <v>1455</v>
      </c>
      <c r="F495" s="135">
        <f t="shared" si="23"/>
        <v>35</v>
      </c>
      <c r="G495" s="130">
        <f t="shared" si="24"/>
        <v>2.464788732394366E-2</v>
      </c>
      <c r="H495" s="157"/>
    </row>
    <row r="496" spans="1:8" s="131" customFormat="1" ht="27.85" customHeight="1" x14ac:dyDescent="0.45">
      <c r="A496" s="126" t="s">
        <v>3333</v>
      </c>
      <c r="B496" s="126"/>
      <c r="C496" s="127" t="s">
        <v>1595</v>
      </c>
      <c r="D496" s="152">
        <v>215</v>
      </c>
      <c r="E496" s="152">
        <v>220</v>
      </c>
      <c r="F496" s="135">
        <f t="shared" si="23"/>
        <v>5</v>
      </c>
      <c r="G496" s="130">
        <f t="shared" si="24"/>
        <v>2.3255813953488372E-2</v>
      </c>
      <c r="H496" s="157"/>
    </row>
    <row r="497" spans="1:8" s="131" customFormat="1" ht="27.85" customHeight="1" x14ac:dyDescent="0.45">
      <c r="A497" s="126" t="s">
        <v>3334</v>
      </c>
      <c r="B497" s="126"/>
      <c r="C497" s="127" t="s">
        <v>1595</v>
      </c>
      <c r="D497" s="152">
        <v>277</v>
      </c>
      <c r="E497" s="152">
        <v>284</v>
      </c>
      <c r="F497" s="135">
        <f t="shared" si="23"/>
        <v>7</v>
      </c>
      <c r="G497" s="130">
        <f t="shared" si="24"/>
        <v>2.5270758122743681E-2</v>
      </c>
      <c r="H497" s="157"/>
    </row>
    <row r="498" spans="1:8" s="131" customFormat="1" ht="27.85" customHeight="1" x14ac:dyDescent="0.45">
      <c r="A498" s="126" t="s">
        <v>3335</v>
      </c>
      <c r="B498" s="126"/>
      <c r="C498" s="127" t="s">
        <v>1595</v>
      </c>
      <c r="D498" s="152">
        <v>130.5</v>
      </c>
      <c r="E498" s="152">
        <v>133.19999999999999</v>
      </c>
      <c r="F498" s="135">
        <f t="shared" si="23"/>
        <v>2.6999999999999886</v>
      </c>
      <c r="G498" s="130">
        <f t="shared" si="24"/>
        <v>2.0689655172413706E-2</v>
      </c>
      <c r="H498" s="157"/>
    </row>
    <row r="499" spans="1:8" s="131" customFormat="1" ht="27.85" customHeight="1" x14ac:dyDescent="0.45">
      <c r="A499" s="126" t="s">
        <v>3336</v>
      </c>
      <c r="B499" s="126"/>
      <c r="C499" s="127" t="s">
        <v>1595</v>
      </c>
      <c r="D499" s="152">
        <v>105</v>
      </c>
      <c r="E499" s="152">
        <v>106.6</v>
      </c>
      <c r="F499" s="135">
        <f t="shared" si="23"/>
        <v>1.5999999999999943</v>
      </c>
      <c r="G499" s="130">
        <f t="shared" si="24"/>
        <v>1.5238095238095184E-2</v>
      </c>
      <c r="H499" s="157"/>
    </row>
    <row r="500" spans="1:8" s="131" customFormat="1" ht="27.85" customHeight="1" x14ac:dyDescent="0.45">
      <c r="A500" s="121" t="s">
        <v>2629</v>
      </c>
      <c r="B500" s="121"/>
      <c r="C500" s="142"/>
      <c r="D500" s="150"/>
      <c r="E500" s="150"/>
      <c r="F500" s="151"/>
      <c r="G500" s="145"/>
      <c r="H500" s="157"/>
    </row>
    <row r="501" spans="1:8" s="131" customFormat="1" ht="26.25" customHeight="1" x14ac:dyDescent="0.45">
      <c r="A501" s="126" t="s">
        <v>2630</v>
      </c>
      <c r="B501" s="126"/>
      <c r="C501" s="127" t="s">
        <v>1595</v>
      </c>
      <c r="D501" s="152">
        <v>1080</v>
      </c>
      <c r="E501" s="152">
        <v>1080</v>
      </c>
      <c r="F501" s="135">
        <f t="shared" ref="F501:F532" si="25">E501-D501</f>
        <v>0</v>
      </c>
      <c r="G501" s="130">
        <f t="shared" ref="G501:G532" si="26">IFERROR(F501/D501,"na")</f>
        <v>0</v>
      </c>
      <c r="H501" s="157"/>
    </row>
    <row r="502" spans="1:8" s="131" customFormat="1" ht="30.75" customHeight="1" x14ac:dyDescent="0.45">
      <c r="A502" s="126" t="s">
        <v>2631</v>
      </c>
      <c r="B502" s="126"/>
      <c r="C502" s="127" t="s">
        <v>1595</v>
      </c>
      <c r="D502" s="152">
        <v>49</v>
      </c>
      <c r="E502" s="152">
        <v>49</v>
      </c>
      <c r="F502" s="135">
        <f t="shared" si="25"/>
        <v>0</v>
      </c>
      <c r="G502" s="130">
        <f t="shared" si="26"/>
        <v>0</v>
      </c>
      <c r="H502" s="157"/>
    </row>
    <row r="503" spans="1:8" s="131" customFormat="1" ht="29.25" customHeight="1" x14ac:dyDescent="0.45">
      <c r="A503" s="126" t="s">
        <v>2632</v>
      </c>
      <c r="B503" s="126"/>
      <c r="C503" s="127" t="s">
        <v>1595</v>
      </c>
      <c r="D503" s="152">
        <v>90</v>
      </c>
      <c r="E503" s="152">
        <v>90</v>
      </c>
      <c r="F503" s="135">
        <f t="shared" si="25"/>
        <v>0</v>
      </c>
      <c r="G503" s="130">
        <f t="shared" si="26"/>
        <v>0</v>
      </c>
      <c r="H503" s="157"/>
    </row>
    <row r="504" spans="1:8" s="131" customFormat="1" ht="27.85" customHeight="1" x14ac:dyDescent="0.45">
      <c r="A504" s="126" t="s">
        <v>2633</v>
      </c>
      <c r="B504" s="126"/>
      <c r="C504" s="127" t="s">
        <v>1595</v>
      </c>
      <c r="D504" s="152">
        <v>1860</v>
      </c>
      <c r="E504" s="152">
        <v>1896</v>
      </c>
      <c r="F504" s="135">
        <f t="shared" si="25"/>
        <v>36</v>
      </c>
      <c r="G504" s="130">
        <f t="shared" si="26"/>
        <v>1.935483870967742E-2</v>
      </c>
      <c r="H504" s="157"/>
    </row>
    <row r="505" spans="1:8" s="131" customFormat="1" ht="27.85" customHeight="1" x14ac:dyDescent="0.45">
      <c r="A505" s="126" t="s">
        <v>2634</v>
      </c>
      <c r="B505" s="126"/>
      <c r="C505" s="127" t="s">
        <v>1595</v>
      </c>
      <c r="D505" s="152">
        <v>49</v>
      </c>
      <c r="E505" s="152">
        <v>49</v>
      </c>
      <c r="F505" s="135">
        <f t="shared" si="25"/>
        <v>0</v>
      </c>
      <c r="G505" s="130">
        <f t="shared" si="26"/>
        <v>0</v>
      </c>
      <c r="H505" s="157"/>
    </row>
    <row r="506" spans="1:8" s="131" customFormat="1" ht="27.85" customHeight="1" x14ac:dyDescent="0.45">
      <c r="A506" s="126" t="s">
        <v>2635</v>
      </c>
      <c r="B506" s="126"/>
      <c r="C506" s="127" t="s">
        <v>1595</v>
      </c>
      <c r="D506" s="152">
        <v>155</v>
      </c>
      <c r="E506" s="152">
        <v>158</v>
      </c>
      <c r="F506" s="135">
        <f t="shared" si="25"/>
        <v>3</v>
      </c>
      <c r="G506" s="130">
        <f t="shared" si="26"/>
        <v>1.935483870967742E-2</v>
      </c>
      <c r="H506" s="157"/>
    </row>
    <row r="507" spans="1:8" s="131" customFormat="1" ht="27.85" customHeight="1" x14ac:dyDescent="0.45">
      <c r="A507" s="126" t="s">
        <v>2636</v>
      </c>
      <c r="B507" s="126"/>
      <c r="C507" s="127" t="s">
        <v>1595</v>
      </c>
      <c r="D507" s="152">
        <v>810</v>
      </c>
      <c r="E507" s="152">
        <v>810</v>
      </c>
      <c r="F507" s="135">
        <f t="shared" si="25"/>
        <v>0</v>
      </c>
      <c r="G507" s="130">
        <f t="shared" si="26"/>
        <v>0</v>
      </c>
      <c r="H507" s="157"/>
    </row>
    <row r="508" spans="1:8" s="131" customFormat="1" ht="27.85" customHeight="1" x14ac:dyDescent="0.45">
      <c r="A508" s="126" t="s">
        <v>2637</v>
      </c>
      <c r="B508" s="126"/>
      <c r="C508" s="127" t="s">
        <v>1595</v>
      </c>
      <c r="D508" s="152">
        <v>49</v>
      </c>
      <c r="E508" s="152">
        <v>49</v>
      </c>
      <c r="F508" s="135">
        <f t="shared" si="25"/>
        <v>0</v>
      </c>
      <c r="G508" s="130">
        <f t="shared" si="26"/>
        <v>0</v>
      </c>
      <c r="H508" s="157"/>
    </row>
    <row r="509" spans="1:8" s="131" customFormat="1" ht="27.85" customHeight="1" x14ac:dyDescent="0.45">
      <c r="A509" s="126" t="s">
        <v>2638</v>
      </c>
      <c r="B509" s="126"/>
      <c r="C509" s="127" t="s">
        <v>1595</v>
      </c>
      <c r="D509" s="152">
        <v>67.5</v>
      </c>
      <c r="E509" s="152">
        <v>67.5</v>
      </c>
      <c r="F509" s="135">
        <f t="shared" si="25"/>
        <v>0</v>
      </c>
      <c r="G509" s="130">
        <f t="shared" si="26"/>
        <v>0</v>
      </c>
      <c r="H509" s="157"/>
    </row>
    <row r="510" spans="1:8" s="131" customFormat="1" ht="27.85" customHeight="1" x14ac:dyDescent="0.45">
      <c r="A510" s="126" t="s">
        <v>2639</v>
      </c>
      <c r="B510" s="126"/>
      <c r="C510" s="127" t="s">
        <v>1595</v>
      </c>
      <c r="D510" s="152">
        <v>18.7</v>
      </c>
      <c r="E510" s="152">
        <v>18.7</v>
      </c>
      <c r="F510" s="135">
        <f t="shared" si="25"/>
        <v>0</v>
      </c>
      <c r="G510" s="130">
        <f t="shared" si="26"/>
        <v>0</v>
      </c>
      <c r="H510" s="157"/>
    </row>
    <row r="511" spans="1:8" s="131" customFormat="1" ht="27.85" customHeight="1" x14ac:dyDescent="0.45">
      <c r="A511" s="126" t="s">
        <v>2640</v>
      </c>
      <c r="B511" s="126"/>
      <c r="C511" s="127" t="s">
        <v>1595</v>
      </c>
      <c r="D511" s="152">
        <v>972</v>
      </c>
      <c r="E511" s="152">
        <v>972</v>
      </c>
      <c r="F511" s="135">
        <f t="shared" si="25"/>
        <v>0</v>
      </c>
      <c r="G511" s="130">
        <f t="shared" si="26"/>
        <v>0</v>
      </c>
      <c r="H511" s="157"/>
    </row>
    <row r="512" spans="1:8" s="131" customFormat="1" ht="27.85" customHeight="1" x14ac:dyDescent="0.45">
      <c r="A512" s="126" t="s">
        <v>2641</v>
      </c>
      <c r="B512" s="126"/>
      <c r="C512" s="127" t="s">
        <v>1595</v>
      </c>
      <c r="D512" s="152">
        <v>81</v>
      </c>
      <c r="E512" s="152">
        <v>81</v>
      </c>
      <c r="F512" s="135">
        <f t="shared" si="25"/>
        <v>0</v>
      </c>
      <c r="G512" s="130">
        <f t="shared" si="26"/>
        <v>0</v>
      </c>
      <c r="H512" s="157"/>
    </row>
    <row r="513" spans="1:8" s="131" customFormat="1" ht="27.85" customHeight="1" x14ac:dyDescent="0.45">
      <c r="A513" s="126" t="s">
        <v>2642</v>
      </c>
      <c r="B513" s="126"/>
      <c r="C513" s="127" t="s">
        <v>1595</v>
      </c>
      <c r="D513" s="152">
        <v>1674</v>
      </c>
      <c r="E513" s="152">
        <v>1706.4</v>
      </c>
      <c r="F513" s="135">
        <f t="shared" si="25"/>
        <v>32.400000000000091</v>
      </c>
      <c r="G513" s="130">
        <f t="shared" si="26"/>
        <v>1.9354838709677472E-2</v>
      </c>
      <c r="H513" s="157"/>
    </row>
    <row r="514" spans="1:8" s="131" customFormat="1" ht="27.85" customHeight="1" x14ac:dyDescent="0.45">
      <c r="A514" s="126" t="s">
        <v>3340</v>
      </c>
      <c r="B514" s="126"/>
      <c r="C514" s="127" t="s">
        <v>1595</v>
      </c>
      <c r="D514" s="152">
        <v>139.5</v>
      </c>
      <c r="E514" s="152">
        <v>142</v>
      </c>
      <c r="F514" s="135">
        <f t="shared" si="25"/>
        <v>2.5</v>
      </c>
      <c r="G514" s="130">
        <f t="shared" si="26"/>
        <v>1.7921146953405017E-2</v>
      </c>
      <c r="H514" s="157"/>
    </row>
    <row r="515" spans="1:8" s="131" customFormat="1" ht="27.85" customHeight="1" x14ac:dyDescent="0.45">
      <c r="A515" s="126" t="s">
        <v>3341</v>
      </c>
      <c r="B515" s="126"/>
      <c r="C515" s="127" t="s">
        <v>1595</v>
      </c>
      <c r="D515" s="152">
        <v>398</v>
      </c>
      <c r="E515" s="152">
        <v>401</v>
      </c>
      <c r="F515" s="135">
        <f t="shared" si="25"/>
        <v>3</v>
      </c>
      <c r="G515" s="130">
        <f t="shared" si="26"/>
        <v>7.537688442211055E-3</v>
      </c>
      <c r="H515" s="157"/>
    </row>
    <row r="516" spans="1:8" s="131" customFormat="1" ht="27.85" customHeight="1" x14ac:dyDescent="0.45">
      <c r="A516" s="126" t="s">
        <v>3342</v>
      </c>
      <c r="B516" s="126"/>
      <c r="C516" s="127" t="s">
        <v>1595</v>
      </c>
      <c r="D516" s="152">
        <v>642</v>
      </c>
      <c r="E516" s="152">
        <v>644</v>
      </c>
      <c r="F516" s="135">
        <f t="shared" si="25"/>
        <v>2</v>
      </c>
      <c r="G516" s="130">
        <f t="shared" si="26"/>
        <v>3.1152647975077881E-3</v>
      </c>
      <c r="H516" s="157"/>
    </row>
    <row r="517" spans="1:8" s="131" customFormat="1" ht="27.85" customHeight="1" x14ac:dyDescent="0.45">
      <c r="A517" s="126" t="s">
        <v>3343</v>
      </c>
      <c r="B517" s="126"/>
      <c r="C517" s="127" t="s">
        <v>1595</v>
      </c>
      <c r="D517" s="152">
        <v>243</v>
      </c>
      <c r="E517" s="152">
        <v>243</v>
      </c>
      <c r="F517" s="135">
        <f t="shared" si="25"/>
        <v>0</v>
      </c>
      <c r="G517" s="130">
        <f t="shared" si="26"/>
        <v>0</v>
      </c>
      <c r="H517" s="157"/>
    </row>
    <row r="518" spans="1:8" s="131" customFormat="1" ht="27.85" customHeight="1" x14ac:dyDescent="0.45">
      <c r="A518" s="126" t="s">
        <v>3344</v>
      </c>
      <c r="B518" s="126"/>
      <c r="C518" s="127" t="s">
        <v>1595</v>
      </c>
      <c r="D518" s="152">
        <v>160.5</v>
      </c>
      <c r="E518" s="152">
        <v>162.44999999999999</v>
      </c>
      <c r="F518" s="135">
        <f t="shared" si="25"/>
        <v>1.9499999999999886</v>
      </c>
      <c r="G518" s="130">
        <f t="shared" si="26"/>
        <v>1.2149532710280303E-2</v>
      </c>
      <c r="H518" s="157"/>
    </row>
    <row r="519" spans="1:8" s="131" customFormat="1" ht="27.85" customHeight="1" x14ac:dyDescent="0.45">
      <c r="A519" s="126" t="s">
        <v>3345</v>
      </c>
      <c r="B519" s="126"/>
      <c r="C519" s="127" t="s">
        <v>1595</v>
      </c>
      <c r="D519" s="152">
        <v>181.5</v>
      </c>
      <c r="E519" s="152">
        <v>182.7</v>
      </c>
      <c r="F519" s="135">
        <f t="shared" si="25"/>
        <v>1.1999999999999886</v>
      </c>
      <c r="G519" s="130">
        <f t="shared" si="26"/>
        <v>6.6115702479338217E-3</v>
      </c>
      <c r="H519" s="157"/>
    </row>
    <row r="520" spans="1:8" s="131" customFormat="1" ht="27.85" customHeight="1" x14ac:dyDescent="0.45">
      <c r="A520" s="126" t="s">
        <v>3346</v>
      </c>
      <c r="B520" s="126"/>
      <c r="C520" s="127" t="s">
        <v>1595</v>
      </c>
      <c r="D520" s="152">
        <v>59</v>
      </c>
      <c r="E520" s="152">
        <v>60</v>
      </c>
      <c r="F520" s="135">
        <f t="shared" si="25"/>
        <v>1</v>
      </c>
      <c r="G520" s="130">
        <f t="shared" si="26"/>
        <v>1.6949152542372881E-2</v>
      </c>
      <c r="H520" s="157"/>
    </row>
    <row r="521" spans="1:8" s="131" customFormat="1" ht="27.85" customHeight="1" x14ac:dyDescent="0.45">
      <c r="A521" s="126" t="s">
        <v>3347</v>
      </c>
      <c r="B521" s="126"/>
      <c r="C521" s="127" t="s">
        <v>1595</v>
      </c>
      <c r="D521" s="152">
        <v>31.3</v>
      </c>
      <c r="E521" s="152">
        <v>32.82</v>
      </c>
      <c r="F521" s="135">
        <f t="shared" si="25"/>
        <v>1.5199999999999996</v>
      </c>
      <c r="G521" s="130">
        <f t="shared" si="26"/>
        <v>4.8562300319488806E-2</v>
      </c>
      <c r="H521" s="157"/>
    </row>
    <row r="522" spans="1:8" s="131" customFormat="1" ht="27.85" customHeight="1" x14ac:dyDescent="0.45">
      <c r="A522" s="126" t="s">
        <v>3348</v>
      </c>
      <c r="B522" s="126"/>
      <c r="C522" s="127" t="s">
        <v>1595</v>
      </c>
      <c r="D522" s="152">
        <v>37</v>
      </c>
      <c r="E522" s="152">
        <v>37.700000000000003</v>
      </c>
      <c r="F522" s="135">
        <f t="shared" si="25"/>
        <v>0.70000000000000284</v>
      </c>
      <c r="G522" s="130">
        <f t="shared" si="26"/>
        <v>1.8918918918918996E-2</v>
      </c>
      <c r="H522" s="157"/>
    </row>
    <row r="523" spans="1:8" s="131" customFormat="1" ht="27.85" customHeight="1" x14ac:dyDescent="0.45">
      <c r="A523" s="126" t="s">
        <v>3349</v>
      </c>
      <c r="B523" s="126"/>
      <c r="C523" s="127" t="s">
        <v>1595</v>
      </c>
      <c r="D523" s="152">
        <v>10</v>
      </c>
      <c r="E523" s="152">
        <v>10</v>
      </c>
      <c r="F523" s="135">
        <f t="shared" si="25"/>
        <v>0</v>
      </c>
      <c r="G523" s="130">
        <f t="shared" si="26"/>
        <v>0</v>
      </c>
      <c r="H523" s="157"/>
    </row>
    <row r="524" spans="1:8" s="131" customFormat="1" ht="27.85" customHeight="1" x14ac:dyDescent="0.45">
      <c r="A524" s="126" t="s">
        <v>3350</v>
      </c>
      <c r="B524" s="126"/>
      <c r="C524" s="127" t="s">
        <v>1595</v>
      </c>
      <c r="D524" s="152">
        <v>49</v>
      </c>
      <c r="E524" s="152">
        <v>49</v>
      </c>
      <c r="F524" s="135">
        <f t="shared" si="25"/>
        <v>0</v>
      </c>
      <c r="G524" s="130">
        <f t="shared" si="26"/>
        <v>0</v>
      </c>
      <c r="H524" s="157"/>
    </row>
    <row r="525" spans="1:8" s="131" customFormat="1" ht="27.85" customHeight="1" x14ac:dyDescent="0.45">
      <c r="A525" s="126" t="s">
        <v>2643</v>
      </c>
      <c r="B525" s="126"/>
      <c r="C525" s="127" t="s">
        <v>1595</v>
      </c>
      <c r="D525" s="152">
        <v>35.85</v>
      </c>
      <c r="E525" s="152">
        <v>37.5</v>
      </c>
      <c r="F525" s="135">
        <f t="shared" si="25"/>
        <v>1.6499999999999986</v>
      </c>
      <c r="G525" s="130">
        <f t="shared" si="26"/>
        <v>4.6025104602510421E-2</v>
      </c>
      <c r="H525" s="157"/>
    </row>
    <row r="526" spans="1:8" s="131" customFormat="1" ht="27.85" customHeight="1" x14ac:dyDescent="0.45">
      <c r="A526" s="126" t="s">
        <v>2644</v>
      </c>
      <c r="B526" s="126"/>
      <c r="C526" s="127" t="s">
        <v>1595</v>
      </c>
      <c r="D526" s="152">
        <v>202.5</v>
      </c>
      <c r="E526" s="152">
        <v>202.95</v>
      </c>
      <c r="F526" s="135">
        <f t="shared" si="25"/>
        <v>0.44999999999998863</v>
      </c>
      <c r="G526" s="130">
        <f t="shared" si="26"/>
        <v>2.2222222222221663E-3</v>
      </c>
      <c r="H526" s="157"/>
    </row>
    <row r="527" spans="1:8" s="131" customFormat="1" ht="27.85" customHeight="1" x14ac:dyDescent="0.45">
      <c r="A527" s="126" t="s">
        <v>2645</v>
      </c>
      <c r="B527" s="126"/>
      <c r="C527" s="127" t="s">
        <v>1595</v>
      </c>
      <c r="D527" s="152">
        <v>181.5</v>
      </c>
      <c r="E527" s="152">
        <v>182.7</v>
      </c>
      <c r="F527" s="135">
        <f t="shared" si="25"/>
        <v>1.1999999999999886</v>
      </c>
      <c r="G527" s="130">
        <f t="shared" si="26"/>
        <v>6.6115702479338217E-3</v>
      </c>
      <c r="H527" s="157"/>
    </row>
    <row r="528" spans="1:8" s="131" customFormat="1" ht="27.85" customHeight="1" x14ac:dyDescent="0.45">
      <c r="A528" s="126" t="s">
        <v>2646</v>
      </c>
      <c r="B528" s="126"/>
      <c r="C528" s="127" t="s">
        <v>1595</v>
      </c>
      <c r="D528" s="152">
        <v>49</v>
      </c>
      <c r="E528" s="152">
        <v>49</v>
      </c>
      <c r="F528" s="135">
        <f t="shared" si="25"/>
        <v>0</v>
      </c>
      <c r="G528" s="130">
        <f t="shared" si="26"/>
        <v>0</v>
      </c>
      <c r="H528" s="157"/>
    </row>
    <row r="529" spans="1:8" s="131" customFormat="1" ht="27.85" customHeight="1" x14ac:dyDescent="0.45">
      <c r="A529" s="126" t="s">
        <v>2647</v>
      </c>
      <c r="B529" s="126"/>
      <c r="C529" s="127" t="s">
        <v>1595</v>
      </c>
      <c r="D529" s="152">
        <v>67.5</v>
      </c>
      <c r="E529" s="152">
        <v>67.5</v>
      </c>
      <c r="F529" s="135">
        <f t="shared" si="25"/>
        <v>0</v>
      </c>
      <c r="G529" s="130">
        <f t="shared" si="26"/>
        <v>0</v>
      </c>
      <c r="H529" s="157"/>
    </row>
    <row r="530" spans="1:8" s="131" customFormat="1" ht="27.85" customHeight="1" x14ac:dyDescent="0.45">
      <c r="A530" s="126" t="s">
        <v>2648</v>
      </c>
      <c r="B530" s="126"/>
      <c r="C530" s="127" t="s">
        <v>1595</v>
      </c>
      <c r="D530" s="152">
        <v>40.700000000000003</v>
      </c>
      <c r="E530" s="152">
        <v>42.1</v>
      </c>
      <c r="F530" s="135">
        <f t="shared" si="25"/>
        <v>1.3999999999999986</v>
      </c>
      <c r="G530" s="130">
        <f t="shared" si="26"/>
        <v>3.4398034398034363E-2</v>
      </c>
      <c r="H530" s="157"/>
    </row>
    <row r="531" spans="1:8" s="131" customFormat="1" ht="27.85" customHeight="1" x14ac:dyDescent="0.45">
      <c r="A531" s="126" t="s">
        <v>2649</v>
      </c>
      <c r="B531" s="126"/>
      <c r="C531" s="127" t="s">
        <v>1595</v>
      </c>
      <c r="D531" s="152">
        <v>0</v>
      </c>
      <c r="E531" s="152">
        <v>20</v>
      </c>
      <c r="F531" s="135">
        <f t="shared" si="25"/>
        <v>20</v>
      </c>
      <c r="G531" s="130" t="str">
        <f t="shared" si="26"/>
        <v>na</v>
      </c>
      <c r="H531" s="157"/>
    </row>
    <row r="532" spans="1:8" s="131" customFormat="1" ht="27.85" customHeight="1" x14ac:dyDescent="0.45">
      <c r="A532" s="126" t="s">
        <v>2650</v>
      </c>
      <c r="B532" s="126"/>
      <c r="C532" s="127" t="s">
        <v>1595</v>
      </c>
      <c r="D532" s="134">
        <v>518</v>
      </c>
      <c r="E532" s="134">
        <v>531</v>
      </c>
      <c r="F532" s="135">
        <f t="shared" si="25"/>
        <v>13</v>
      </c>
      <c r="G532" s="130">
        <f t="shared" si="26"/>
        <v>2.5096525096525095E-2</v>
      </c>
      <c r="H532" s="157"/>
    </row>
    <row r="533" spans="1:8" s="131" customFormat="1" ht="27.85" customHeight="1" x14ac:dyDescent="0.45">
      <c r="A533" s="126" t="s">
        <v>2651</v>
      </c>
      <c r="B533" s="126"/>
      <c r="C533" s="127" t="s">
        <v>1595</v>
      </c>
      <c r="D533" s="134">
        <v>900</v>
      </c>
      <c r="E533" s="134">
        <v>900</v>
      </c>
      <c r="F533" s="135">
        <f t="shared" ref="F533:F564" si="27">E533-D533</f>
        <v>0</v>
      </c>
      <c r="G533" s="130">
        <f t="shared" ref="G533:G564" si="28">IFERROR(F533/D533,"na")</f>
        <v>0</v>
      </c>
      <c r="H533" s="157"/>
    </row>
    <row r="534" spans="1:8" s="131" customFormat="1" ht="27.85" customHeight="1" x14ac:dyDescent="0.45">
      <c r="A534" s="126" t="s">
        <v>2652</v>
      </c>
      <c r="B534" s="126"/>
      <c r="C534" s="127" t="s">
        <v>1595</v>
      </c>
      <c r="D534" s="134">
        <v>1550</v>
      </c>
      <c r="E534" s="134">
        <v>1580</v>
      </c>
      <c r="F534" s="135">
        <f t="shared" si="27"/>
        <v>30</v>
      </c>
      <c r="G534" s="130">
        <f t="shared" si="28"/>
        <v>1.935483870967742E-2</v>
      </c>
      <c r="H534" s="157"/>
    </row>
    <row r="535" spans="1:8" s="131" customFormat="1" ht="27.85" customHeight="1" x14ac:dyDescent="0.45">
      <c r="A535" s="126" t="s">
        <v>2653</v>
      </c>
      <c r="B535" s="126"/>
      <c r="C535" s="127" t="s">
        <v>1595</v>
      </c>
      <c r="D535" s="134">
        <v>675</v>
      </c>
      <c r="E535" s="134">
        <v>675</v>
      </c>
      <c r="F535" s="135">
        <f t="shared" si="27"/>
        <v>0</v>
      </c>
      <c r="G535" s="130">
        <f t="shared" si="28"/>
        <v>0</v>
      </c>
      <c r="H535" s="157"/>
    </row>
    <row r="536" spans="1:8" s="131" customFormat="1" ht="27.85" customHeight="1" x14ac:dyDescent="0.45">
      <c r="A536" s="126" t="s">
        <v>2654</v>
      </c>
      <c r="B536" s="126"/>
      <c r="C536" s="127" t="s">
        <v>1595</v>
      </c>
      <c r="D536" s="134">
        <v>708</v>
      </c>
      <c r="E536" s="134">
        <v>720</v>
      </c>
      <c r="F536" s="135">
        <f t="shared" si="27"/>
        <v>12</v>
      </c>
      <c r="G536" s="130">
        <f t="shared" si="28"/>
        <v>1.6949152542372881E-2</v>
      </c>
      <c r="H536" s="157"/>
    </row>
    <row r="537" spans="1:8" s="131" customFormat="1" ht="27.85" customHeight="1" x14ac:dyDescent="0.45">
      <c r="A537" s="126" t="s">
        <v>2655</v>
      </c>
      <c r="B537" s="126"/>
      <c r="C537" s="127" t="s">
        <v>1595</v>
      </c>
      <c r="D537" s="134">
        <v>7.3</v>
      </c>
      <c r="E537" s="152">
        <v>7.5</v>
      </c>
      <c r="F537" s="135">
        <f t="shared" si="27"/>
        <v>0.20000000000000018</v>
      </c>
      <c r="G537" s="130">
        <f t="shared" si="28"/>
        <v>2.7397260273972629E-2</v>
      </c>
      <c r="H537" s="157"/>
    </row>
    <row r="538" spans="1:8" s="131" customFormat="1" ht="27.85" customHeight="1" x14ac:dyDescent="0.45">
      <c r="A538" s="126" t="s">
        <v>2656</v>
      </c>
      <c r="B538" s="126"/>
      <c r="C538" s="127" t="s">
        <v>1595</v>
      </c>
      <c r="D538" s="134">
        <v>4</v>
      </c>
      <c r="E538" s="152">
        <v>4</v>
      </c>
      <c r="F538" s="135">
        <f t="shared" si="27"/>
        <v>0</v>
      </c>
      <c r="G538" s="130">
        <f t="shared" si="28"/>
        <v>0</v>
      </c>
      <c r="H538" s="157"/>
    </row>
    <row r="539" spans="1:8" s="131" customFormat="1" ht="27.85" customHeight="1" x14ac:dyDescent="0.45">
      <c r="A539" s="126" t="s">
        <v>2657</v>
      </c>
      <c r="B539" s="126"/>
      <c r="C539" s="127" t="s">
        <v>1595</v>
      </c>
      <c r="D539" s="134">
        <v>810</v>
      </c>
      <c r="E539" s="152">
        <v>810</v>
      </c>
      <c r="F539" s="135">
        <f t="shared" si="27"/>
        <v>0</v>
      </c>
      <c r="G539" s="130">
        <f t="shared" si="28"/>
        <v>0</v>
      </c>
      <c r="H539" s="157"/>
    </row>
    <row r="540" spans="1:8" s="131" customFormat="1" ht="27.85" customHeight="1" x14ac:dyDescent="0.45">
      <c r="A540" s="126" t="s">
        <v>2658</v>
      </c>
      <c r="B540" s="126"/>
      <c r="C540" s="127" t="s">
        <v>1595</v>
      </c>
      <c r="D540" s="134">
        <v>1395</v>
      </c>
      <c r="E540" s="134">
        <v>1422</v>
      </c>
      <c r="F540" s="135">
        <f t="shared" si="27"/>
        <v>27</v>
      </c>
      <c r="G540" s="130">
        <f t="shared" si="28"/>
        <v>1.935483870967742E-2</v>
      </c>
      <c r="H540" s="157"/>
    </row>
    <row r="541" spans="1:8" s="131" customFormat="1" ht="27.85" customHeight="1" x14ac:dyDescent="0.45">
      <c r="A541" s="126" t="s">
        <v>2659</v>
      </c>
      <c r="B541" s="126"/>
      <c r="C541" s="127" t="s">
        <v>1595</v>
      </c>
      <c r="D541" s="134">
        <v>226</v>
      </c>
      <c r="E541" s="134">
        <v>229</v>
      </c>
      <c r="F541" s="135">
        <f t="shared" si="27"/>
        <v>3</v>
      </c>
      <c r="G541" s="130">
        <f t="shared" si="28"/>
        <v>1.3274336283185841E-2</v>
      </c>
      <c r="H541" s="157"/>
    </row>
    <row r="542" spans="1:8" s="131" customFormat="1" ht="27.85" customHeight="1" x14ac:dyDescent="0.45">
      <c r="A542" s="126" t="s">
        <v>2660</v>
      </c>
      <c r="B542" s="126"/>
      <c r="C542" s="127" t="s">
        <v>1595</v>
      </c>
      <c r="D542" s="134">
        <v>177</v>
      </c>
      <c r="E542" s="134">
        <v>180</v>
      </c>
      <c r="F542" s="135">
        <f t="shared" si="27"/>
        <v>3</v>
      </c>
      <c r="G542" s="130">
        <f t="shared" si="28"/>
        <v>1.6949152542372881E-2</v>
      </c>
      <c r="H542" s="157"/>
    </row>
    <row r="543" spans="1:8" s="131" customFormat="1" ht="27.85" customHeight="1" x14ac:dyDescent="0.45">
      <c r="A543" s="126" t="s">
        <v>2661</v>
      </c>
      <c r="B543" s="126"/>
      <c r="C543" s="127" t="s">
        <v>1595</v>
      </c>
      <c r="D543" s="134">
        <v>810</v>
      </c>
      <c r="E543" s="134">
        <v>810</v>
      </c>
      <c r="F543" s="135">
        <f t="shared" si="27"/>
        <v>0</v>
      </c>
      <c r="G543" s="130">
        <f t="shared" si="28"/>
        <v>0</v>
      </c>
      <c r="H543" s="157"/>
    </row>
    <row r="544" spans="1:8" s="131" customFormat="1" ht="27.85" customHeight="1" x14ac:dyDescent="0.45">
      <c r="A544" s="126" t="s">
        <v>2662</v>
      </c>
      <c r="B544" s="126"/>
      <c r="C544" s="127" t="s">
        <v>1595</v>
      </c>
      <c r="D544" s="134">
        <v>17.5</v>
      </c>
      <c r="E544" s="134">
        <v>18</v>
      </c>
      <c r="F544" s="135">
        <f t="shared" si="27"/>
        <v>0.5</v>
      </c>
      <c r="G544" s="130">
        <f t="shared" si="28"/>
        <v>2.8571428571428571E-2</v>
      </c>
      <c r="H544" s="157"/>
    </row>
    <row r="545" spans="1:8" s="131" customFormat="1" ht="27.85" customHeight="1" x14ac:dyDescent="0.45">
      <c r="A545" s="126" t="s">
        <v>2663</v>
      </c>
      <c r="B545" s="126"/>
      <c r="C545" s="127" t="s">
        <v>1595</v>
      </c>
      <c r="D545" s="134">
        <v>14</v>
      </c>
      <c r="E545" s="134">
        <v>14.5</v>
      </c>
      <c r="F545" s="135">
        <f t="shared" si="27"/>
        <v>0.5</v>
      </c>
      <c r="G545" s="130">
        <f t="shared" si="28"/>
        <v>3.5714285714285712E-2</v>
      </c>
      <c r="H545" s="157"/>
    </row>
    <row r="546" spans="1:8" s="131" customFormat="1" ht="27.85" customHeight="1" x14ac:dyDescent="0.45">
      <c r="A546" s="126" t="s">
        <v>2664</v>
      </c>
      <c r="B546" s="126"/>
      <c r="C546" s="127" t="s">
        <v>1595</v>
      </c>
      <c r="D546" s="134">
        <v>14.5</v>
      </c>
      <c r="E546" s="134">
        <v>14.8</v>
      </c>
      <c r="F546" s="135">
        <f t="shared" si="27"/>
        <v>0.30000000000000071</v>
      </c>
      <c r="G546" s="130">
        <f t="shared" si="28"/>
        <v>2.0689655172413841E-2</v>
      </c>
      <c r="H546" s="157"/>
    </row>
    <row r="547" spans="1:8" s="131" customFormat="1" ht="27.85" customHeight="1" x14ac:dyDescent="0.45">
      <c r="A547" s="126" t="s">
        <v>2665</v>
      </c>
      <c r="B547" s="126"/>
      <c r="C547" s="127" t="s">
        <v>1595</v>
      </c>
      <c r="D547" s="134">
        <v>11.7</v>
      </c>
      <c r="E547" s="134">
        <v>11.8</v>
      </c>
      <c r="F547" s="135">
        <f t="shared" si="27"/>
        <v>0.10000000000000142</v>
      </c>
      <c r="G547" s="130">
        <f t="shared" si="28"/>
        <v>8.5470085470086693E-3</v>
      </c>
      <c r="H547" s="157"/>
    </row>
    <row r="548" spans="1:8" s="131" customFormat="1" ht="27.85" customHeight="1" x14ac:dyDescent="0.45">
      <c r="A548" s="126" t="s">
        <v>2666</v>
      </c>
      <c r="B548" s="126"/>
      <c r="C548" s="127" t="s">
        <v>1595</v>
      </c>
      <c r="D548" s="152">
        <v>157.5</v>
      </c>
      <c r="E548" s="152">
        <v>163</v>
      </c>
      <c r="F548" s="135">
        <f t="shared" si="27"/>
        <v>5.5</v>
      </c>
      <c r="G548" s="130">
        <f t="shared" si="28"/>
        <v>3.4920634920634921E-2</v>
      </c>
      <c r="H548" s="157"/>
    </row>
    <row r="549" spans="1:8" s="131" customFormat="1" ht="27.85" customHeight="1" x14ac:dyDescent="0.45">
      <c r="A549" s="126" t="s">
        <v>2667</v>
      </c>
      <c r="B549" s="126"/>
      <c r="C549" s="127" t="s">
        <v>1595</v>
      </c>
      <c r="D549" s="152">
        <v>126</v>
      </c>
      <c r="E549" s="152">
        <v>130.4</v>
      </c>
      <c r="F549" s="135">
        <f t="shared" si="27"/>
        <v>4.4000000000000057</v>
      </c>
      <c r="G549" s="130">
        <f t="shared" si="28"/>
        <v>3.4920634920634963E-2</v>
      </c>
      <c r="H549" s="157"/>
    </row>
    <row r="550" spans="1:8" s="131" customFormat="1" ht="27.85" customHeight="1" x14ac:dyDescent="0.45">
      <c r="A550" s="126" t="s">
        <v>2668</v>
      </c>
      <c r="B550" s="126"/>
      <c r="C550" s="127" t="s">
        <v>1595</v>
      </c>
      <c r="D550" s="152">
        <v>60</v>
      </c>
      <c r="E550" s="152">
        <v>61.5</v>
      </c>
      <c r="F550" s="135">
        <f t="shared" si="27"/>
        <v>1.5</v>
      </c>
      <c r="G550" s="130">
        <f t="shared" si="28"/>
        <v>2.5000000000000001E-2</v>
      </c>
      <c r="H550" s="157"/>
    </row>
    <row r="551" spans="1:8" s="131" customFormat="1" ht="27.85" customHeight="1" x14ac:dyDescent="0.45">
      <c r="A551" s="126" t="s">
        <v>2669</v>
      </c>
      <c r="B551" s="126"/>
      <c r="C551" s="127" t="s">
        <v>1595</v>
      </c>
      <c r="D551" s="152">
        <v>183</v>
      </c>
      <c r="E551" s="152">
        <v>187.5</v>
      </c>
      <c r="F551" s="135">
        <f t="shared" si="27"/>
        <v>4.5</v>
      </c>
      <c r="G551" s="130">
        <f t="shared" si="28"/>
        <v>2.4590163934426229E-2</v>
      </c>
      <c r="H551" s="157"/>
    </row>
    <row r="552" spans="1:8" s="131" customFormat="1" ht="27.85" customHeight="1" x14ac:dyDescent="0.45">
      <c r="A552" s="126" t="s">
        <v>2670</v>
      </c>
      <c r="B552" s="126"/>
      <c r="C552" s="127" t="s">
        <v>1595</v>
      </c>
      <c r="D552" s="152">
        <v>130.5</v>
      </c>
      <c r="E552" s="152">
        <v>133.19999999999999</v>
      </c>
      <c r="F552" s="135">
        <f t="shared" si="27"/>
        <v>2.6999999999999886</v>
      </c>
      <c r="G552" s="130">
        <f t="shared" si="28"/>
        <v>2.0689655172413706E-2</v>
      </c>
      <c r="H552" s="157"/>
    </row>
    <row r="553" spans="1:8" s="131" customFormat="1" ht="27.85" customHeight="1" x14ac:dyDescent="0.45">
      <c r="A553" s="126" t="s">
        <v>2671</v>
      </c>
      <c r="B553" s="126"/>
      <c r="C553" s="127" t="s">
        <v>1595</v>
      </c>
      <c r="D553" s="152">
        <v>105</v>
      </c>
      <c r="E553" s="152">
        <v>106.6</v>
      </c>
      <c r="F553" s="135">
        <f t="shared" si="27"/>
        <v>1.5999999999999943</v>
      </c>
      <c r="G553" s="130">
        <f t="shared" si="28"/>
        <v>1.5238095238095184E-2</v>
      </c>
      <c r="H553" s="157"/>
    </row>
    <row r="554" spans="1:8" s="131" customFormat="1" ht="27.85" customHeight="1" x14ac:dyDescent="0.45">
      <c r="A554" s="126" t="s">
        <v>2672</v>
      </c>
      <c r="B554" s="126"/>
      <c r="C554" s="127" t="s">
        <v>1595</v>
      </c>
      <c r="D554" s="152">
        <v>133</v>
      </c>
      <c r="E554" s="152">
        <v>136.30000000000001</v>
      </c>
      <c r="F554" s="135">
        <f t="shared" si="27"/>
        <v>3.3000000000000114</v>
      </c>
      <c r="G554" s="130">
        <f t="shared" si="28"/>
        <v>2.4812030075188056E-2</v>
      </c>
      <c r="H554" s="157"/>
    </row>
    <row r="555" spans="1:8" s="131" customFormat="1" ht="27.85" customHeight="1" x14ac:dyDescent="0.45">
      <c r="A555" s="126" t="s">
        <v>2673</v>
      </c>
      <c r="B555" s="126"/>
      <c r="C555" s="127" t="s">
        <v>1595</v>
      </c>
      <c r="D555" s="152">
        <v>250</v>
      </c>
      <c r="E555" s="152">
        <v>250</v>
      </c>
      <c r="F555" s="135">
        <f t="shared" si="27"/>
        <v>0</v>
      </c>
      <c r="G555" s="130">
        <f t="shared" si="28"/>
        <v>0</v>
      </c>
      <c r="H555" s="157"/>
    </row>
    <row r="556" spans="1:8" s="131" customFormat="1" ht="27.85" customHeight="1" x14ac:dyDescent="0.45">
      <c r="A556" s="126" t="s">
        <v>3353</v>
      </c>
      <c r="B556" s="126"/>
      <c r="C556" s="127" t="s">
        <v>1595</v>
      </c>
      <c r="D556" s="152">
        <v>14.5</v>
      </c>
      <c r="E556" s="152">
        <v>10</v>
      </c>
      <c r="F556" s="135">
        <f t="shared" si="27"/>
        <v>-4.5</v>
      </c>
      <c r="G556" s="130">
        <f t="shared" si="28"/>
        <v>-0.31034482758620691</v>
      </c>
      <c r="H556" s="157"/>
    </row>
    <row r="557" spans="1:8" s="131" customFormat="1" ht="27.85" customHeight="1" x14ac:dyDescent="0.45">
      <c r="A557" s="126" t="s">
        <v>3354</v>
      </c>
      <c r="B557" s="126"/>
      <c r="C557" s="127" t="s">
        <v>1595</v>
      </c>
      <c r="D557" s="152">
        <v>11.7</v>
      </c>
      <c r="E557" s="152">
        <v>8</v>
      </c>
      <c r="F557" s="135">
        <f t="shared" si="27"/>
        <v>-3.6999999999999993</v>
      </c>
      <c r="G557" s="130">
        <f t="shared" si="28"/>
        <v>-0.31623931623931617</v>
      </c>
      <c r="H557" s="157"/>
    </row>
    <row r="558" spans="1:8" s="131" customFormat="1" ht="27.85" customHeight="1" x14ac:dyDescent="0.45">
      <c r="A558" s="126" t="s">
        <v>3351</v>
      </c>
      <c r="B558" s="126"/>
      <c r="C558" s="127" t="s">
        <v>1595</v>
      </c>
      <c r="D558" s="152">
        <v>20</v>
      </c>
      <c r="E558" s="152">
        <v>20</v>
      </c>
      <c r="F558" s="135">
        <f t="shared" si="27"/>
        <v>0</v>
      </c>
      <c r="G558" s="130">
        <f t="shared" si="28"/>
        <v>0</v>
      </c>
      <c r="H558" s="157"/>
    </row>
    <row r="559" spans="1:8" s="131" customFormat="1" ht="27.85" customHeight="1" x14ac:dyDescent="0.45">
      <c r="A559" s="126" t="s">
        <v>3352</v>
      </c>
      <c r="B559" s="126"/>
      <c r="C559" s="127" t="s">
        <v>1595</v>
      </c>
      <c r="D559" s="134">
        <v>40</v>
      </c>
      <c r="E559" s="134">
        <v>40</v>
      </c>
      <c r="F559" s="135">
        <f t="shared" si="27"/>
        <v>0</v>
      </c>
      <c r="G559" s="130">
        <f t="shared" si="28"/>
        <v>0</v>
      </c>
      <c r="H559" s="157"/>
    </row>
    <row r="560" spans="1:8" s="131" customFormat="1" ht="27.85" customHeight="1" x14ac:dyDescent="0.45">
      <c r="A560" s="126" t="s">
        <v>2678</v>
      </c>
      <c r="B560" s="126"/>
      <c r="C560" s="127" t="s">
        <v>1595</v>
      </c>
      <c r="D560" s="134">
        <v>14.3</v>
      </c>
      <c r="E560" s="134">
        <v>14.3</v>
      </c>
      <c r="F560" s="135">
        <f t="shared" si="27"/>
        <v>0</v>
      </c>
      <c r="G560" s="130">
        <f t="shared" si="28"/>
        <v>0</v>
      </c>
      <c r="H560" s="157"/>
    </row>
    <row r="561" spans="1:8" s="131" customFormat="1" ht="27.85" customHeight="1" x14ac:dyDescent="0.45">
      <c r="A561" s="126" t="s">
        <v>2679</v>
      </c>
      <c r="B561" s="126"/>
      <c r="C561" s="127" t="s">
        <v>1595</v>
      </c>
      <c r="D561" s="134">
        <v>11.5</v>
      </c>
      <c r="E561" s="134">
        <v>11.5</v>
      </c>
      <c r="F561" s="135">
        <f t="shared" si="27"/>
        <v>0</v>
      </c>
      <c r="G561" s="130">
        <f t="shared" si="28"/>
        <v>0</v>
      </c>
      <c r="H561" s="157"/>
    </row>
    <row r="562" spans="1:8" s="131" customFormat="1" ht="27.85" customHeight="1" x14ac:dyDescent="0.45">
      <c r="A562" s="126" t="s">
        <v>2680</v>
      </c>
      <c r="B562" s="126"/>
      <c r="C562" s="127" t="s">
        <v>1595</v>
      </c>
      <c r="D562" s="134">
        <v>14.5</v>
      </c>
      <c r="E562" s="134">
        <v>14.8</v>
      </c>
      <c r="F562" s="135">
        <f t="shared" si="27"/>
        <v>0.30000000000000071</v>
      </c>
      <c r="G562" s="130">
        <f t="shared" si="28"/>
        <v>2.0689655172413841E-2</v>
      </c>
      <c r="H562" s="157"/>
    </row>
    <row r="563" spans="1:8" s="131" customFormat="1" ht="27.85" customHeight="1" x14ac:dyDescent="0.45">
      <c r="A563" s="126" t="s">
        <v>2681</v>
      </c>
      <c r="B563" s="126"/>
      <c r="C563" s="127" t="s">
        <v>1595</v>
      </c>
      <c r="D563" s="134">
        <v>11.7</v>
      </c>
      <c r="E563" s="134">
        <v>11.7</v>
      </c>
      <c r="F563" s="135">
        <f t="shared" si="27"/>
        <v>0</v>
      </c>
      <c r="G563" s="130">
        <f t="shared" si="28"/>
        <v>0</v>
      </c>
      <c r="H563" s="157"/>
    </row>
    <row r="564" spans="1:8" s="131" customFormat="1" ht="27.85" customHeight="1" x14ac:dyDescent="0.45">
      <c r="A564" s="126" t="s">
        <v>2682</v>
      </c>
      <c r="B564" s="126"/>
      <c r="C564" s="127" t="s">
        <v>1595</v>
      </c>
      <c r="D564" s="134">
        <v>130.5</v>
      </c>
      <c r="E564" s="134">
        <v>133.19999999999999</v>
      </c>
      <c r="F564" s="135">
        <f t="shared" si="27"/>
        <v>2.6999999999999886</v>
      </c>
      <c r="G564" s="130">
        <f t="shared" si="28"/>
        <v>2.0689655172413706E-2</v>
      </c>
      <c r="H564" s="157"/>
    </row>
    <row r="565" spans="1:8" s="131" customFormat="1" ht="27.85" customHeight="1" x14ac:dyDescent="0.45">
      <c r="A565" s="126" t="s">
        <v>2683</v>
      </c>
      <c r="B565" s="126"/>
      <c r="C565" s="127" t="s">
        <v>1595</v>
      </c>
      <c r="D565" s="134">
        <v>105</v>
      </c>
      <c r="E565" s="134">
        <v>106.6</v>
      </c>
      <c r="F565" s="135">
        <f t="shared" ref="F565:F596" si="29">E565-D565</f>
        <v>1.5999999999999943</v>
      </c>
      <c r="G565" s="130">
        <f t="shared" ref="G565:G596" si="30">IFERROR(F565/D565,"na")</f>
        <v>1.5238095238095184E-2</v>
      </c>
      <c r="H565" s="157"/>
    </row>
    <row r="566" spans="1:8" s="131" customFormat="1" ht="27.85" customHeight="1" x14ac:dyDescent="0.45">
      <c r="A566" s="126" t="s">
        <v>2608</v>
      </c>
      <c r="B566" s="126"/>
      <c r="C566" s="127" t="s">
        <v>1595</v>
      </c>
      <c r="D566" s="134">
        <v>8</v>
      </c>
      <c r="E566" s="134">
        <v>8</v>
      </c>
      <c r="F566" s="135">
        <f t="shared" si="29"/>
        <v>0</v>
      </c>
      <c r="G566" s="130">
        <f t="shared" si="30"/>
        <v>0</v>
      </c>
      <c r="H566" s="157"/>
    </row>
    <row r="567" spans="1:8" s="131" customFormat="1" ht="27.85" customHeight="1" x14ac:dyDescent="0.45">
      <c r="A567" s="126" t="s">
        <v>2684</v>
      </c>
      <c r="B567" s="126"/>
      <c r="C567" s="127" t="s">
        <v>1595</v>
      </c>
      <c r="D567" s="134">
        <v>6</v>
      </c>
      <c r="E567" s="134">
        <v>6</v>
      </c>
      <c r="F567" s="135">
        <f t="shared" si="29"/>
        <v>0</v>
      </c>
      <c r="G567" s="130">
        <f t="shared" si="30"/>
        <v>0</v>
      </c>
      <c r="H567" s="157"/>
    </row>
    <row r="568" spans="1:8" s="131" customFormat="1" ht="27.85" customHeight="1" x14ac:dyDescent="0.45">
      <c r="A568" s="126" t="s">
        <v>2610</v>
      </c>
      <c r="B568" s="126"/>
      <c r="C568" s="127" t="s">
        <v>1595</v>
      </c>
      <c r="D568" s="134">
        <v>4.0999999999999996</v>
      </c>
      <c r="E568" s="134">
        <v>4.0999999999999996</v>
      </c>
      <c r="F568" s="135">
        <f t="shared" si="29"/>
        <v>0</v>
      </c>
      <c r="G568" s="130">
        <f t="shared" si="30"/>
        <v>0</v>
      </c>
      <c r="H568" s="157"/>
    </row>
    <row r="569" spans="1:8" s="131" customFormat="1" ht="27.85" customHeight="1" x14ac:dyDescent="0.45">
      <c r="A569" s="126" t="s">
        <v>2611</v>
      </c>
      <c r="B569" s="126"/>
      <c r="C569" s="127" t="s">
        <v>1595</v>
      </c>
      <c r="D569" s="134">
        <v>160</v>
      </c>
      <c r="E569" s="134">
        <v>160</v>
      </c>
      <c r="F569" s="135">
        <f t="shared" si="29"/>
        <v>0</v>
      </c>
      <c r="G569" s="130">
        <f t="shared" si="30"/>
        <v>0</v>
      </c>
      <c r="H569" s="157"/>
    </row>
    <row r="570" spans="1:8" s="131" customFormat="1" ht="27.85" customHeight="1" x14ac:dyDescent="0.45">
      <c r="A570" s="126" t="s">
        <v>2685</v>
      </c>
      <c r="B570" s="126"/>
      <c r="C570" s="127" t="s">
        <v>1595</v>
      </c>
      <c r="D570" s="134">
        <v>2</v>
      </c>
      <c r="E570" s="134">
        <v>2</v>
      </c>
      <c r="F570" s="135">
        <f t="shared" si="29"/>
        <v>0</v>
      </c>
      <c r="G570" s="130">
        <f t="shared" si="30"/>
        <v>0</v>
      </c>
      <c r="H570" s="157"/>
    </row>
    <row r="571" spans="1:8" s="131" customFormat="1" ht="27.85" customHeight="1" x14ac:dyDescent="0.45">
      <c r="A571" s="126" t="s">
        <v>2686</v>
      </c>
      <c r="B571" s="126"/>
      <c r="C571" s="127" t="s">
        <v>1595</v>
      </c>
      <c r="D571" s="134">
        <v>3</v>
      </c>
      <c r="E571" s="134">
        <v>3</v>
      </c>
      <c r="F571" s="135">
        <f t="shared" si="29"/>
        <v>0</v>
      </c>
      <c r="G571" s="130">
        <f t="shared" si="30"/>
        <v>0</v>
      </c>
      <c r="H571" s="157"/>
    </row>
    <row r="572" spans="1:8" s="131" customFormat="1" ht="27.85" customHeight="1" x14ac:dyDescent="0.45">
      <c r="A572" s="126" t="s">
        <v>2687</v>
      </c>
      <c r="B572" s="126"/>
      <c r="C572" s="127" t="s">
        <v>1595</v>
      </c>
      <c r="D572" s="134">
        <v>15</v>
      </c>
      <c r="E572" s="134">
        <v>15</v>
      </c>
      <c r="F572" s="135">
        <f t="shared" si="29"/>
        <v>0</v>
      </c>
      <c r="G572" s="130">
        <f t="shared" si="30"/>
        <v>0</v>
      </c>
      <c r="H572" s="157"/>
    </row>
    <row r="573" spans="1:8" s="131" customFormat="1" ht="27.85" customHeight="1" x14ac:dyDescent="0.45">
      <c r="A573" s="126" t="s">
        <v>2688</v>
      </c>
      <c r="B573" s="126"/>
      <c r="C573" s="127" t="s">
        <v>1595</v>
      </c>
      <c r="D573" s="134">
        <v>9</v>
      </c>
      <c r="E573" s="134">
        <v>9</v>
      </c>
      <c r="F573" s="135">
        <f t="shared" si="29"/>
        <v>0</v>
      </c>
      <c r="G573" s="130">
        <f t="shared" si="30"/>
        <v>0</v>
      </c>
      <c r="H573" s="157"/>
    </row>
    <row r="574" spans="1:8" s="131" customFormat="1" ht="27.85" customHeight="1" x14ac:dyDescent="0.45">
      <c r="A574" s="126" t="s">
        <v>2689</v>
      </c>
      <c r="B574" s="126"/>
      <c r="C574" s="127" t="s">
        <v>1595</v>
      </c>
      <c r="D574" s="134">
        <v>6.3</v>
      </c>
      <c r="E574" s="134">
        <v>6.3</v>
      </c>
      <c r="F574" s="135">
        <f t="shared" si="29"/>
        <v>0</v>
      </c>
      <c r="G574" s="130">
        <f t="shared" si="30"/>
        <v>0</v>
      </c>
      <c r="H574" s="157"/>
    </row>
    <row r="575" spans="1:8" s="131" customFormat="1" ht="27.85" customHeight="1" x14ac:dyDescent="0.45">
      <c r="A575" s="126" t="s">
        <v>2690</v>
      </c>
      <c r="B575" s="126"/>
      <c r="C575" s="127" t="s">
        <v>1595</v>
      </c>
      <c r="D575" s="134">
        <v>5.5</v>
      </c>
      <c r="E575" s="134">
        <v>5.5</v>
      </c>
      <c r="F575" s="135">
        <f t="shared" si="29"/>
        <v>0</v>
      </c>
      <c r="G575" s="130">
        <f t="shared" si="30"/>
        <v>0</v>
      </c>
      <c r="H575" s="157"/>
    </row>
    <row r="576" spans="1:8" s="131" customFormat="1" ht="27.85" customHeight="1" x14ac:dyDescent="0.45">
      <c r="A576" s="126" t="s">
        <v>2612</v>
      </c>
      <c r="B576" s="126"/>
      <c r="C576" s="127" t="s">
        <v>1595</v>
      </c>
      <c r="D576" s="134">
        <v>120</v>
      </c>
      <c r="E576" s="134">
        <v>120</v>
      </c>
      <c r="F576" s="135">
        <f t="shared" si="29"/>
        <v>0</v>
      </c>
      <c r="G576" s="130">
        <f t="shared" si="30"/>
        <v>0</v>
      </c>
      <c r="H576" s="157"/>
    </row>
    <row r="577" spans="1:8" s="131" customFormat="1" ht="27.85" customHeight="1" x14ac:dyDescent="0.45">
      <c r="A577" s="126" t="s">
        <v>2691</v>
      </c>
      <c r="B577" s="126"/>
      <c r="C577" s="127" t="s">
        <v>1595</v>
      </c>
      <c r="D577" s="134">
        <v>13.6</v>
      </c>
      <c r="E577" s="134">
        <v>13.9</v>
      </c>
      <c r="F577" s="135">
        <f t="shared" si="29"/>
        <v>0.30000000000000071</v>
      </c>
      <c r="G577" s="130">
        <f t="shared" si="30"/>
        <v>2.2058823529411818E-2</v>
      </c>
      <c r="H577" s="157"/>
    </row>
    <row r="578" spans="1:8" s="131" customFormat="1" ht="27.85" customHeight="1" x14ac:dyDescent="0.45">
      <c r="A578" s="126" t="s">
        <v>2692</v>
      </c>
      <c r="B578" s="126"/>
      <c r="C578" s="127" t="s">
        <v>1595</v>
      </c>
      <c r="D578" s="134">
        <v>17</v>
      </c>
      <c r="E578" s="134">
        <v>17.399999999999999</v>
      </c>
      <c r="F578" s="135">
        <f t="shared" si="29"/>
        <v>0.39999999999999858</v>
      </c>
      <c r="G578" s="130">
        <f t="shared" si="30"/>
        <v>2.3529411764705799E-2</v>
      </c>
      <c r="H578" s="157"/>
    </row>
    <row r="579" spans="1:8" s="131" customFormat="1" ht="27.85" customHeight="1" x14ac:dyDescent="0.45">
      <c r="A579" s="126" t="s">
        <v>2693</v>
      </c>
      <c r="B579" s="126"/>
      <c r="C579" s="127" t="s">
        <v>1595</v>
      </c>
      <c r="D579" s="134">
        <v>272</v>
      </c>
      <c r="E579" s="134">
        <v>278</v>
      </c>
      <c r="F579" s="135">
        <f t="shared" si="29"/>
        <v>6</v>
      </c>
      <c r="G579" s="130">
        <f t="shared" si="30"/>
        <v>2.2058823529411766E-2</v>
      </c>
      <c r="H579" s="157"/>
    </row>
    <row r="580" spans="1:8" s="131" customFormat="1" ht="27.85" customHeight="1" x14ac:dyDescent="0.45">
      <c r="A580" s="126" t="s">
        <v>2694</v>
      </c>
      <c r="B580" s="126"/>
      <c r="C580" s="127" t="s">
        <v>1595</v>
      </c>
      <c r="D580" s="134">
        <v>340</v>
      </c>
      <c r="E580" s="134">
        <v>348</v>
      </c>
      <c r="F580" s="135">
        <f t="shared" si="29"/>
        <v>8</v>
      </c>
      <c r="G580" s="130">
        <f t="shared" si="30"/>
        <v>2.3529411764705882E-2</v>
      </c>
      <c r="H580" s="157"/>
    </row>
    <row r="581" spans="1:8" s="131" customFormat="1" ht="27.85" customHeight="1" x14ac:dyDescent="0.45">
      <c r="A581" s="126" t="s">
        <v>2695</v>
      </c>
      <c r="B581" s="126"/>
      <c r="C581" s="127" t="s">
        <v>1595</v>
      </c>
      <c r="D581" s="134">
        <v>106</v>
      </c>
      <c r="E581" s="134">
        <v>106</v>
      </c>
      <c r="F581" s="135">
        <f t="shared" si="29"/>
        <v>0</v>
      </c>
      <c r="G581" s="130">
        <f t="shared" si="30"/>
        <v>0</v>
      </c>
      <c r="H581" s="157"/>
    </row>
    <row r="582" spans="1:8" s="131" customFormat="1" ht="27.85" customHeight="1" x14ac:dyDescent="0.45">
      <c r="A582" s="126" t="s">
        <v>2696</v>
      </c>
      <c r="B582" s="126"/>
      <c r="C582" s="127" t="s">
        <v>1595</v>
      </c>
      <c r="D582" s="134">
        <v>6</v>
      </c>
      <c r="E582" s="134">
        <v>6</v>
      </c>
      <c r="F582" s="135">
        <f t="shared" si="29"/>
        <v>0</v>
      </c>
      <c r="G582" s="130">
        <f t="shared" si="30"/>
        <v>0</v>
      </c>
      <c r="H582" s="157"/>
    </row>
    <row r="583" spans="1:8" s="131" customFormat="1" ht="27.85" customHeight="1" x14ac:dyDescent="0.45">
      <c r="A583" s="126" t="s">
        <v>2697</v>
      </c>
      <c r="B583" s="126"/>
      <c r="C583" s="127" t="s">
        <v>1595</v>
      </c>
      <c r="D583" s="134">
        <v>27</v>
      </c>
      <c r="E583" s="134">
        <v>27.5</v>
      </c>
      <c r="F583" s="135">
        <f t="shared" si="29"/>
        <v>0.5</v>
      </c>
      <c r="G583" s="130">
        <f t="shared" si="30"/>
        <v>1.8518518518518517E-2</v>
      </c>
      <c r="H583" s="157"/>
    </row>
    <row r="584" spans="1:8" s="131" customFormat="1" ht="27.85" customHeight="1" x14ac:dyDescent="0.45">
      <c r="A584" s="126" t="s">
        <v>3547</v>
      </c>
      <c r="B584" s="126"/>
      <c r="C584" s="127" t="s">
        <v>1595</v>
      </c>
      <c r="D584" s="134">
        <v>110</v>
      </c>
      <c r="E584" s="152">
        <v>110</v>
      </c>
      <c r="F584" s="135">
        <f t="shared" si="29"/>
        <v>0</v>
      </c>
      <c r="G584" s="130">
        <f t="shared" si="30"/>
        <v>0</v>
      </c>
      <c r="H584" s="157"/>
    </row>
    <row r="585" spans="1:8" s="131" customFormat="1" ht="27.85" customHeight="1" x14ac:dyDescent="0.45">
      <c r="A585" s="126" t="s">
        <v>2698</v>
      </c>
      <c r="B585" s="126"/>
      <c r="C585" s="127" t="s">
        <v>1595</v>
      </c>
      <c r="D585" s="134">
        <v>100</v>
      </c>
      <c r="E585" s="134">
        <v>100</v>
      </c>
      <c r="F585" s="135">
        <f t="shared" si="29"/>
        <v>0</v>
      </c>
      <c r="G585" s="130">
        <f t="shared" si="30"/>
        <v>0</v>
      </c>
      <c r="H585" s="157"/>
    </row>
    <row r="586" spans="1:8" s="131" customFormat="1" ht="27.85" customHeight="1" x14ac:dyDescent="0.45">
      <c r="A586" s="126" t="s">
        <v>2699</v>
      </c>
      <c r="B586" s="126"/>
      <c r="C586" s="127" t="s">
        <v>1595</v>
      </c>
      <c r="D586" s="134">
        <v>6</v>
      </c>
      <c r="E586" s="134">
        <v>6</v>
      </c>
      <c r="F586" s="135">
        <f t="shared" si="29"/>
        <v>0</v>
      </c>
      <c r="G586" s="130">
        <f t="shared" si="30"/>
        <v>0</v>
      </c>
      <c r="H586" s="157"/>
    </row>
    <row r="587" spans="1:8" s="131" customFormat="1" ht="27.85" customHeight="1" x14ac:dyDescent="0.45">
      <c r="A587" s="126" t="s">
        <v>2700</v>
      </c>
      <c r="B587" s="126"/>
      <c r="C587" s="127" t="s">
        <v>1595</v>
      </c>
      <c r="D587" s="134">
        <v>12</v>
      </c>
      <c r="E587" s="134">
        <v>12</v>
      </c>
      <c r="F587" s="135">
        <f t="shared" si="29"/>
        <v>0</v>
      </c>
      <c r="G587" s="130">
        <f t="shared" si="30"/>
        <v>0</v>
      </c>
      <c r="H587" s="157"/>
    </row>
    <row r="588" spans="1:8" s="131" customFormat="1" ht="27.85" customHeight="1" x14ac:dyDescent="0.45">
      <c r="A588" s="126" t="s">
        <v>2701</v>
      </c>
      <c r="B588" s="126"/>
      <c r="C588" s="127" t="s">
        <v>1595</v>
      </c>
      <c r="D588" s="134">
        <v>8</v>
      </c>
      <c r="E588" s="134">
        <v>8</v>
      </c>
      <c r="F588" s="135">
        <f t="shared" si="29"/>
        <v>0</v>
      </c>
      <c r="G588" s="130">
        <f t="shared" si="30"/>
        <v>0</v>
      </c>
      <c r="H588" s="157"/>
    </row>
    <row r="589" spans="1:8" s="131" customFormat="1" ht="27.85" customHeight="1" x14ac:dyDescent="0.45">
      <c r="A589" s="126" t="s">
        <v>2628</v>
      </c>
      <c r="B589" s="126"/>
      <c r="C589" s="127" t="s">
        <v>1595</v>
      </c>
      <c r="D589" s="134">
        <v>17.899999999999999</v>
      </c>
      <c r="E589" s="134">
        <v>18.3</v>
      </c>
      <c r="F589" s="135">
        <f t="shared" si="29"/>
        <v>0.40000000000000213</v>
      </c>
      <c r="G589" s="130">
        <f t="shared" si="30"/>
        <v>2.2346368715083921E-2</v>
      </c>
      <c r="H589" s="157"/>
    </row>
    <row r="590" spans="1:8" s="131" customFormat="1" ht="27.85" customHeight="1" x14ac:dyDescent="0.45">
      <c r="A590" s="126" t="s">
        <v>2674</v>
      </c>
      <c r="B590" s="126"/>
      <c r="C590" s="127" t="s">
        <v>1595</v>
      </c>
      <c r="D590" s="134">
        <v>14.3</v>
      </c>
      <c r="E590" s="134">
        <v>14.6</v>
      </c>
      <c r="F590" s="135">
        <f t="shared" si="29"/>
        <v>0.29999999999999893</v>
      </c>
      <c r="G590" s="130">
        <f t="shared" si="30"/>
        <v>2.0979020979020904E-2</v>
      </c>
      <c r="H590" s="157"/>
    </row>
    <row r="591" spans="1:8" s="131" customFormat="1" ht="27.85" customHeight="1" x14ac:dyDescent="0.45">
      <c r="A591" s="126" t="s">
        <v>2675</v>
      </c>
      <c r="B591" s="126"/>
      <c r="C591" s="127" t="s">
        <v>1595</v>
      </c>
      <c r="D591" s="134">
        <v>18.7</v>
      </c>
      <c r="E591" s="134">
        <v>19.2</v>
      </c>
      <c r="F591" s="135">
        <f t="shared" si="29"/>
        <v>0.5</v>
      </c>
      <c r="G591" s="130">
        <f t="shared" si="30"/>
        <v>2.6737967914438502E-2</v>
      </c>
      <c r="H591" s="157"/>
    </row>
    <row r="592" spans="1:8" s="131" customFormat="1" ht="27.85" customHeight="1" x14ac:dyDescent="0.45">
      <c r="A592" s="126" t="s">
        <v>2676</v>
      </c>
      <c r="B592" s="126"/>
      <c r="C592" s="127" t="s">
        <v>1595</v>
      </c>
      <c r="D592" s="134">
        <v>15</v>
      </c>
      <c r="E592" s="134">
        <v>15.3</v>
      </c>
      <c r="F592" s="135">
        <f t="shared" si="29"/>
        <v>0.30000000000000071</v>
      </c>
      <c r="G592" s="130">
        <f t="shared" si="30"/>
        <v>2.0000000000000049E-2</v>
      </c>
      <c r="H592" s="157"/>
    </row>
    <row r="593" spans="1:8" s="131" customFormat="1" ht="27.85" customHeight="1" x14ac:dyDescent="0.45">
      <c r="A593" s="126" t="s">
        <v>2677</v>
      </c>
      <c r="B593" s="126"/>
      <c r="C593" s="127" t="s">
        <v>1595</v>
      </c>
      <c r="D593" s="134">
        <v>61</v>
      </c>
      <c r="E593" s="134">
        <v>62.5</v>
      </c>
      <c r="F593" s="135">
        <f t="shared" si="29"/>
        <v>1.5</v>
      </c>
      <c r="G593" s="130">
        <f t="shared" si="30"/>
        <v>2.4590163934426229E-2</v>
      </c>
      <c r="H593" s="157"/>
    </row>
    <row r="594" spans="1:8" s="131" customFormat="1" ht="27.85" customHeight="1" x14ac:dyDescent="0.45">
      <c r="A594" s="126" t="s">
        <v>3355</v>
      </c>
      <c r="B594" s="126"/>
      <c r="C594" s="127" t="s">
        <v>1595</v>
      </c>
      <c r="D594" s="134">
        <v>30</v>
      </c>
      <c r="E594" s="134">
        <v>30.75</v>
      </c>
      <c r="F594" s="135">
        <f t="shared" si="29"/>
        <v>0.75</v>
      </c>
      <c r="G594" s="130">
        <f t="shared" si="30"/>
        <v>2.5000000000000001E-2</v>
      </c>
      <c r="H594" s="157"/>
    </row>
    <row r="595" spans="1:8" s="131" customFormat="1" ht="27.85" customHeight="1" x14ac:dyDescent="0.45">
      <c r="A595" s="126" t="s">
        <v>3356</v>
      </c>
      <c r="B595" s="126"/>
      <c r="C595" s="127" t="s">
        <v>1595</v>
      </c>
      <c r="D595" s="134">
        <v>24</v>
      </c>
      <c r="E595" s="134">
        <v>24.6</v>
      </c>
      <c r="F595" s="135">
        <f t="shared" si="29"/>
        <v>0.60000000000000142</v>
      </c>
      <c r="G595" s="130">
        <f t="shared" si="30"/>
        <v>2.500000000000006E-2</v>
      </c>
      <c r="H595" s="157"/>
    </row>
    <row r="596" spans="1:8" s="131" customFormat="1" ht="27.85" customHeight="1" x14ac:dyDescent="0.45">
      <c r="A596" s="126" t="s">
        <v>3357</v>
      </c>
      <c r="B596" s="126"/>
      <c r="C596" s="127" t="s">
        <v>1595</v>
      </c>
      <c r="D596" s="134">
        <v>54</v>
      </c>
      <c r="E596" s="134">
        <v>55.35</v>
      </c>
      <c r="F596" s="135">
        <f t="shared" si="29"/>
        <v>1.3500000000000014</v>
      </c>
      <c r="G596" s="130">
        <f t="shared" si="30"/>
        <v>2.5000000000000026E-2</v>
      </c>
      <c r="H596" s="157"/>
    </row>
    <row r="597" spans="1:8" s="131" customFormat="1" ht="27.85" customHeight="1" x14ac:dyDescent="0.45">
      <c r="A597" s="126" t="s">
        <v>3358</v>
      </c>
      <c r="B597" s="126"/>
      <c r="C597" s="127" t="s">
        <v>1595</v>
      </c>
      <c r="D597" s="134">
        <v>100</v>
      </c>
      <c r="E597" s="134">
        <v>102.5</v>
      </c>
      <c r="F597" s="135">
        <f t="shared" ref="F597:F612" si="31">E597-D597</f>
        <v>2.5</v>
      </c>
      <c r="G597" s="130">
        <f t="shared" ref="G597:G612" si="32">IFERROR(F597/D597,"na")</f>
        <v>2.5000000000000001E-2</v>
      </c>
      <c r="H597" s="157"/>
    </row>
    <row r="598" spans="1:8" s="131" customFormat="1" ht="27.85" customHeight="1" x14ac:dyDescent="0.45">
      <c r="A598" s="126" t="s">
        <v>3359</v>
      </c>
      <c r="B598" s="126"/>
      <c r="C598" s="127" t="s">
        <v>1595</v>
      </c>
      <c r="D598" s="134">
        <v>31.5</v>
      </c>
      <c r="E598" s="134">
        <v>32.299999999999997</v>
      </c>
      <c r="F598" s="135">
        <f t="shared" si="31"/>
        <v>0.79999999999999716</v>
      </c>
      <c r="G598" s="130">
        <f t="shared" si="32"/>
        <v>2.5396825396825307E-2</v>
      </c>
      <c r="H598" s="157"/>
    </row>
    <row r="599" spans="1:8" s="131" customFormat="1" ht="27.85" customHeight="1" x14ac:dyDescent="0.45">
      <c r="A599" s="126" t="s">
        <v>3360</v>
      </c>
      <c r="B599" s="126"/>
      <c r="C599" s="127" t="s">
        <v>1595</v>
      </c>
      <c r="D599" s="134">
        <v>25.2</v>
      </c>
      <c r="E599" s="134">
        <v>25.84</v>
      </c>
      <c r="F599" s="135">
        <f t="shared" si="31"/>
        <v>0.64000000000000057</v>
      </c>
      <c r="G599" s="130">
        <f t="shared" si="32"/>
        <v>2.5396825396825421E-2</v>
      </c>
      <c r="H599" s="157"/>
    </row>
    <row r="600" spans="1:8" s="131" customFormat="1" ht="27.85" customHeight="1" x14ac:dyDescent="0.45">
      <c r="A600" s="126" t="s">
        <v>3361</v>
      </c>
      <c r="B600" s="126"/>
      <c r="C600" s="127" t="s">
        <v>1595</v>
      </c>
      <c r="D600" s="134">
        <v>8.4</v>
      </c>
      <c r="E600" s="152">
        <v>8.6</v>
      </c>
      <c r="F600" s="135">
        <f t="shared" si="31"/>
        <v>0.19999999999999929</v>
      </c>
      <c r="G600" s="130">
        <f t="shared" si="32"/>
        <v>2.3809523809523725E-2</v>
      </c>
      <c r="H600" s="157"/>
    </row>
    <row r="601" spans="1:8" s="131" customFormat="1" ht="27.85" customHeight="1" x14ac:dyDescent="0.45">
      <c r="A601" s="126" t="s">
        <v>3362</v>
      </c>
      <c r="B601" s="126"/>
      <c r="C601" s="127" t="s">
        <v>1595</v>
      </c>
      <c r="D601" s="134">
        <v>7.2</v>
      </c>
      <c r="E601" s="152">
        <v>7.4</v>
      </c>
      <c r="F601" s="135">
        <f t="shared" si="31"/>
        <v>0.20000000000000018</v>
      </c>
      <c r="G601" s="130">
        <f t="shared" si="32"/>
        <v>2.7777777777777801E-2</v>
      </c>
      <c r="H601" s="157"/>
    </row>
    <row r="602" spans="1:8" s="131" customFormat="1" ht="27.85" customHeight="1" x14ac:dyDescent="0.45">
      <c r="A602" s="126" t="s">
        <v>3363</v>
      </c>
      <c r="B602" s="126"/>
      <c r="C602" s="127" t="s">
        <v>1595</v>
      </c>
      <c r="D602" s="134">
        <v>10.55</v>
      </c>
      <c r="E602" s="152">
        <v>10.8</v>
      </c>
      <c r="F602" s="135">
        <f t="shared" si="31"/>
        <v>0.25</v>
      </c>
      <c r="G602" s="130">
        <f t="shared" si="32"/>
        <v>2.3696682464454975E-2</v>
      </c>
      <c r="H602" s="157"/>
    </row>
    <row r="603" spans="1:8" s="131" customFormat="1" ht="27.85" customHeight="1" x14ac:dyDescent="0.45">
      <c r="A603" s="126" t="s">
        <v>3364</v>
      </c>
      <c r="B603" s="126"/>
      <c r="C603" s="127" t="s">
        <v>1595</v>
      </c>
      <c r="D603" s="134">
        <v>8.6999999999999993</v>
      </c>
      <c r="E603" s="152">
        <v>8.9</v>
      </c>
      <c r="F603" s="135">
        <f t="shared" si="31"/>
        <v>0.20000000000000107</v>
      </c>
      <c r="G603" s="130">
        <f t="shared" si="32"/>
        <v>2.2988505747126561E-2</v>
      </c>
      <c r="H603" s="157"/>
    </row>
    <row r="604" spans="1:8" s="131" customFormat="1" ht="27.85" customHeight="1" x14ac:dyDescent="0.45">
      <c r="A604" s="126" t="s">
        <v>3365</v>
      </c>
      <c r="B604" s="126"/>
      <c r="C604" s="127" t="s">
        <v>1595</v>
      </c>
      <c r="D604" s="134">
        <v>12.7</v>
      </c>
      <c r="E604" s="152">
        <v>13</v>
      </c>
      <c r="F604" s="135">
        <f t="shared" si="31"/>
        <v>0.30000000000000071</v>
      </c>
      <c r="G604" s="130">
        <f t="shared" si="32"/>
        <v>2.3622047244094547E-2</v>
      </c>
      <c r="H604" s="157"/>
    </row>
    <row r="605" spans="1:8" s="131" customFormat="1" ht="27.85" customHeight="1" x14ac:dyDescent="0.45">
      <c r="A605" s="126" t="s">
        <v>3365</v>
      </c>
      <c r="B605" s="126"/>
      <c r="C605" s="127" t="s">
        <v>1595</v>
      </c>
      <c r="D605" s="134">
        <v>10.199999999999999</v>
      </c>
      <c r="E605" s="152">
        <v>10.4</v>
      </c>
      <c r="F605" s="135">
        <f t="shared" si="31"/>
        <v>0.20000000000000107</v>
      </c>
      <c r="G605" s="130">
        <f t="shared" si="32"/>
        <v>1.9607843137255009E-2</v>
      </c>
      <c r="H605" s="157"/>
    </row>
    <row r="606" spans="1:8" s="131" customFormat="1" ht="27.85" customHeight="1" x14ac:dyDescent="0.45">
      <c r="A606" s="126" t="s">
        <v>2702</v>
      </c>
      <c r="B606" s="126"/>
      <c r="C606" s="127" t="s">
        <v>1595</v>
      </c>
      <c r="D606" s="134">
        <v>6.8</v>
      </c>
      <c r="E606" s="134">
        <v>7</v>
      </c>
      <c r="F606" s="135">
        <f t="shared" si="31"/>
        <v>0.20000000000000018</v>
      </c>
      <c r="G606" s="130">
        <f t="shared" si="32"/>
        <v>2.941176470588238E-2</v>
      </c>
      <c r="H606" s="157"/>
    </row>
    <row r="607" spans="1:8" s="131" customFormat="1" ht="27.85" customHeight="1" x14ac:dyDescent="0.45">
      <c r="A607" s="126" t="s">
        <v>3366</v>
      </c>
      <c r="B607" s="126"/>
      <c r="C607" s="127" t="s">
        <v>1595</v>
      </c>
      <c r="D607" s="134">
        <v>3.3</v>
      </c>
      <c r="E607" s="134">
        <v>3.4</v>
      </c>
      <c r="F607" s="135">
        <f t="shared" si="31"/>
        <v>0.10000000000000009</v>
      </c>
      <c r="G607" s="130">
        <f t="shared" si="32"/>
        <v>3.0303030303030332E-2</v>
      </c>
      <c r="H607" s="157"/>
    </row>
    <row r="608" spans="1:8" s="131" customFormat="1" ht="27.85" customHeight="1" x14ac:dyDescent="0.45">
      <c r="A608" s="126" t="s">
        <v>3554</v>
      </c>
      <c r="B608" s="126"/>
      <c r="C608" s="127" t="s">
        <v>1595</v>
      </c>
      <c r="D608" s="134">
        <v>5.5</v>
      </c>
      <c r="E608" s="134">
        <v>5.65</v>
      </c>
      <c r="F608" s="135">
        <f t="shared" si="31"/>
        <v>0.15000000000000036</v>
      </c>
      <c r="G608" s="130">
        <f t="shared" si="32"/>
        <v>2.7272727272727337E-2</v>
      </c>
      <c r="H608" s="157"/>
    </row>
    <row r="609" spans="1:8" s="131" customFormat="1" ht="27.85" customHeight="1" x14ac:dyDescent="0.45">
      <c r="A609" s="126" t="s">
        <v>3367</v>
      </c>
      <c r="B609" s="126"/>
      <c r="C609" s="127" t="s">
        <v>1595</v>
      </c>
      <c r="D609" s="134">
        <v>65.099999999999994</v>
      </c>
      <c r="E609" s="134">
        <v>68</v>
      </c>
      <c r="F609" s="135">
        <f t="shared" si="31"/>
        <v>2.9000000000000057</v>
      </c>
      <c r="G609" s="130">
        <f t="shared" si="32"/>
        <v>4.4546850998463991E-2</v>
      </c>
      <c r="H609" s="157"/>
    </row>
    <row r="610" spans="1:8" s="131" customFormat="1" ht="27.85" customHeight="1" x14ac:dyDescent="0.45">
      <c r="A610" s="126" t="s">
        <v>3368</v>
      </c>
      <c r="B610" s="126"/>
      <c r="C610" s="127" t="s">
        <v>1595</v>
      </c>
      <c r="D610" s="134">
        <v>109.2</v>
      </c>
      <c r="E610" s="134">
        <v>113</v>
      </c>
      <c r="F610" s="135">
        <f t="shared" si="31"/>
        <v>3.7999999999999972</v>
      </c>
      <c r="G610" s="130">
        <f t="shared" si="32"/>
        <v>3.4798534798534772E-2</v>
      </c>
      <c r="H610" s="157"/>
    </row>
    <row r="611" spans="1:8" s="131" customFormat="1" ht="27.85" customHeight="1" x14ac:dyDescent="0.45">
      <c r="A611" s="126" t="s">
        <v>3369</v>
      </c>
      <c r="B611" s="126"/>
      <c r="C611" s="127" t="s">
        <v>1595</v>
      </c>
      <c r="D611" s="134">
        <v>30</v>
      </c>
      <c r="E611" s="134">
        <v>30.9</v>
      </c>
      <c r="F611" s="135">
        <f t="shared" si="31"/>
        <v>0.89999999999999858</v>
      </c>
      <c r="G611" s="130">
        <f t="shared" si="32"/>
        <v>2.9999999999999954E-2</v>
      </c>
      <c r="H611" s="157"/>
    </row>
    <row r="612" spans="1:8" s="131" customFormat="1" ht="27.85" customHeight="1" x14ac:dyDescent="0.45">
      <c r="A612" s="126" t="s">
        <v>3370</v>
      </c>
      <c r="B612" s="126"/>
      <c r="C612" s="127" t="s">
        <v>1595</v>
      </c>
      <c r="D612" s="134">
        <v>6</v>
      </c>
      <c r="E612" s="134">
        <v>6.15</v>
      </c>
      <c r="F612" s="135">
        <f t="shared" si="31"/>
        <v>0.15000000000000036</v>
      </c>
      <c r="G612" s="130">
        <f t="shared" si="32"/>
        <v>2.500000000000006E-2</v>
      </c>
      <c r="H612" s="157"/>
    </row>
    <row r="613" spans="1:8" s="131" customFormat="1" ht="27.85" customHeight="1" x14ac:dyDescent="0.45">
      <c r="A613" s="121" t="s">
        <v>2703</v>
      </c>
      <c r="B613" s="121"/>
      <c r="C613" s="142"/>
      <c r="D613" s="150"/>
      <c r="E613" s="150"/>
      <c r="F613" s="151"/>
      <c r="G613" s="145"/>
      <c r="H613" s="157"/>
    </row>
    <row r="614" spans="1:8" s="131" customFormat="1" ht="27.85" customHeight="1" x14ac:dyDescent="0.45">
      <c r="A614" s="126" t="s">
        <v>2704</v>
      </c>
      <c r="B614" s="126"/>
      <c r="C614" s="127" t="s">
        <v>1595</v>
      </c>
      <c r="D614" s="134">
        <v>4100</v>
      </c>
      <c r="E614" s="134">
        <v>4180</v>
      </c>
      <c r="F614" s="135">
        <v>80</v>
      </c>
      <c r="G614" s="130">
        <f t="shared" ref="G614:G645" si="33">IFERROR(F614/D614,"na")</f>
        <v>1.9512195121951219E-2</v>
      </c>
      <c r="H614" s="157"/>
    </row>
    <row r="615" spans="1:8" s="131" customFormat="1" ht="27.85" customHeight="1" x14ac:dyDescent="0.45">
      <c r="A615" s="126" t="s">
        <v>2705</v>
      </c>
      <c r="B615" s="126"/>
      <c r="C615" s="127" t="s">
        <v>1595</v>
      </c>
      <c r="D615" s="134">
        <v>6800</v>
      </c>
      <c r="E615" s="134">
        <v>6930</v>
      </c>
      <c r="F615" s="135">
        <v>130</v>
      </c>
      <c r="G615" s="130">
        <f t="shared" si="33"/>
        <v>1.9117647058823531E-2</v>
      </c>
      <c r="H615" s="157"/>
    </row>
    <row r="616" spans="1:8" s="131" customFormat="1" ht="27.85" customHeight="1" x14ac:dyDescent="0.45">
      <c r="A616" s="126" t="s">
        <v>2706</v>
      </c>
      <c r="B616" s="126"/>
      <c r="C616" s="127" t="s">
        <v>1595</v>
      </c>
      <c r="D616" s="134">
        <v>6200</v>
      </c>
      <c r="E616" s="134">
        <v>6300</v>
      </c>
      <c r="F616" s="135">
        <v>100</v>
      </c>
      <c r="G616" s="130">
        <f t="shared" si="33"/>
        <v>1.6129032258064516E-2</v>
      </c>
      <c r="H616" s="157"/>
    </row>
    <row r="617" spans="1:8" s="131" customFormat="1" ht="27.85" customHeight="1" x14ac:dyDescent="0.45">
      <c r="A617" s="126" t="s">
        <v>2707</v>
      </c>
      <c r="B617" s="126"/>
      <c r="C617" s="127" t="s">
        <v>1595</v>
      </c>
      <c r="D617" s="134">
        <v>3000</v>
      </c>
      <c r="E617" s="134">
        <v>3100</v>
      </c>
      <c r="F617" s="135">
        <v>100</v>
      </c>
      <c r="G617" s="130">
        <f t="shared" si="33"/>
        <v>3.3333333333333333E-2</v>
      </c>
      <c r="H617" s="157"/>
    </row>
    <row r="618" spans="1:8" s="131" customFormat="1" ht="27.85" customHeight="1" x14ac:dyDescent="0.45">
      <c r="A618" s="126" t="s">
        <v>2708</v>
      </c>
      <c r="B618" s="126"/>
      <c r="C618" s="127" t="s">
        <v>1595</v>
      </c>
      <c r="D618" s="134">
        <v>5000</v>
      </c>
      <c r="E618" s="134">
        <v>5100</v>
      </c>
      <c r="F618" s="135">
        <v>100</v>
      </c>
      <c r="G618" s="130">
        <f t="shared" si="33"/>
        <v>0.02</v>
      </c>
      <c r="H618" s="157"/>
    </row>
    <row r="619" spans="1:8" s="131" customFormat="1" ht="27.85" customHeight="1" x14ac:dyDescent="0.45">
      <c r="A619" s="126" t="s">
        <v>2709</v>
      </c>
      <c r="B619" s="126"/>
      <c r="C619" s="127" t="s">
        <v>1595</v>
      </c>
      <c r="D619" s="134">
        <v>800</v>
      </c>
      <c r="E619" s="134">
        <v>815</v>
      </c>
      <c r="F619" s="135">
        <v>15</v>
      </c>
      <c r="G619" s="130">
        <f t="shared" si="33"/>
        <v>1.8749999999999999E-2</v>
      </c>
      <c r="H619" s="157"/>
    </row>
    <row r="620" spans="1:8" s="131" customFormat="1" ht="27.85" customHeight="1" x14ac:dyDescent="0.45">
      <c r="A620" s="126" t="s">
        <v>2710</v>
      </c>
      <c r="B620" s="126"/>
      <c r="C620" s="127" t="s">
        <v>1595</v>
      </c>
      <c r="D620" s="134">
        <v>70</v>
      </c>
      <c r="E620" s="134">
        <v>70</v>
      </c>
      <c r="F620" s="135">
        <v>0</v>
      </c>
      <c r="G620" s="130">
        <f t="shared" si="33"/>
        <v>0</v>
      </c>
      <c r="H620" s="157"/>
    </row>
    <row r="621" spans="1:8" s="131" customFormat="1" ht="27.85" customHeight="1" x14ac:dyDescent="0.45">
      <c r="A621" s="126" t="s">
        <v>2711</v>
      </c>
      <c r="B621" s="126"/>
      <c r="C621" s="127" t="s">
        <v>1595</v>
      </c>
      <c r="D621" s="134">
        <v>70</v>
      </c>
      <c r="E621" s="134">
        <v>70</v>
      </c>
      <c r="F621" s="135">
        <v>0</v>
      </c>
      <c r="G621" s="130">
        <f t="shared" si="33"/>
        <v>0</v>
      </c>
      <c r="H621" s="157"/>
    </row>
    <row r="622" spans="1:8" s="131" customFormat="1" ht="27.85" customHeight="1" x14ac:dyDescent="0.45">
      <c r="A622" s="126" t="s">
        <v>2712</v>
      </c>
      <c r="B622" s="126"/>
      <c r="C622" s="127" t="s">
        <v>1595</v>
      </c>
      <c r="D622" s="134">
        <v>62.5</v>
      </c>
      <c r="E622" s="134">
        <v>62.5</v>
      </c>
      <c r="F622" s="135">
        <v>0</v>
      </c>
      <c r="G622" s="130">
        <f t="shared" si="33"/>
        <v>0</v>
      </c>
      <c r="H622" s="157"/>
    </row>
    <row r="623" spans="1:8" s="131" customFormat="1" ht="27.85" customHeight="1" x14ac:dyDescent="0.45">
      <c r="A623" s="126" t="s">
        <v>2713</v>
      </c>
      <c r="B623" s="126"/>
      <c r="C623" s="127" t="s">
        <v>1595</v>
      </c>
      <c r="D623" s="134">
        <v>62.5</v>
      </c>
      <c r="E623" s="134">
        <v>62.5</v>
      </c>
      <c r="F623" s="135">
        <v>0</v>
      </c>
      <c r="G623" s="130">
        <f t="shared" si="33"/>
        <v>0</v>
      </c>
      <c r="H623" s="157"/>
    </row>
    <row r="624" spans="1:8" s="131" customFormat="1" ht="27.85" customHeight="1" x14ac:dyDescent="0.45">
      <c r="A624" s="126" t="s">
        <v>2714</v>
      </c>
      <c r="B624" s="126"/>
      <c r="C624" s="127" t="s">
        <v>1595</v>
      </c>
      <c r="D624" s="134">
        <v>52.5</v>
      </c>
      <c r="E624" s="134">
        <v>52.5</v>
      </c>
      <c r="F624" s="135">
        <v>0</v>
      </c>
      <c r="G624" s="130">
        <f t="shared" si="33"/>
        <v>0</v>
      </c>
      <c r="H624" s="157"/>
    </row>
    <row r="625" spans="1:8" s="131" customFormat="1" ht="27.85" customHeight="1" x14ac:dyDescent="0.45">
      <c r="A625" s="126" t="s">
        <v>2715</v>
      </c>
      <c r="B625" s="126"/>
      <c r="C625" s="127" t="s">
        <v>1595</v>
      </c>
      <c r="D625" s="134">
        <v>52.5</v>
      </c>
      <c r="E625" s="134">
        <v>52.5</v>
      </c>
      <c r="F625" s="135">
        <v>0</v>
      </c>
      <c r="G625" s="130">
        <f t="shared" si="33"/>
        <v>0</v>
      </c>
      <c r="H625" s="157"/>
    </row>
    <row r="626" spans="1:8" s="131" customFormat="1" ht="27.85" customHeight="1" x14ac:dyDescent="0.45">
      <c r="A626" s="126" t="s">
        <v>2716</v>
      </c>
      <c r="B626" s="126"/>
      <c r="C626" s="127" t="s">
        <v>1595</v>
      </c>
      <c r="D626" s="134">
        <v>52.5</v>
      </c>
      <c r="E626" s="134">
        <v>52.5</v>
      </c>
      <c r="F626" s="135">
        <v>0</v>
      </c>
      <c r="G626" s="130">
        <f t="shared" si="33"/>
        <v>0</v>
      </c>
      <c r="H626" s="157"/>
    </row>
    <row r="627" spans="1:8" s="131" customFormat="1" ht="27.85" customHeight="1" x14ac:dyDescent="0.45">
      <c r="A627" s="126" t="s">
        <v>2717</v>
      </c>
      <c r="B627" s="126"/>
      <c r="C627" s="127" t="s">
        <v>1595</v>
      </c>
      <c r="D627" s="134">
        <v>140</v>
      </c>
      <c r="E627" s="134">
        <v>143</v>
      </c>
      <c r="F627" s="135">
        <v>3</v>
      </c>
      <c r="G627" s="130">
        <f t="shared" si="33"/>
        <v>2.1428571428571429E-2</v>
      </c>
      <c r="H627" s="157"/>
    </row>
    <row r="628" spans="1:8" s="131" customFormat="1" ht="27.85" customHeight="1" x14ac:dyDescent="0.45">
      <c r="A628" s="126" t="s">
        <v>2718</v>
      </c>
      <c r="B628" s="126"/>
      <c r="C628" s="127" t="s">
        <v>1595</v>
      </c>
      <c r="D628" s="134">
        <v>140</v>
      </c>
      <c r="E628" s="134">
        <v>143</v>
      </c>
      <c r="F628" s="135">
        <v>3</v>
      </c>
      <c r="G628" s="130">
        <f t="shared" si="33"/>
        <v>2.1428571428571429E-2</v>
      </c>
      <c r="H628" s="157"/>
    </row>
    <row r="629" spans="1:8" s="131" customFormat="1" ht="27.85" customHeight="1" x14ac:dyDescent="0.45">
      <c r="A629" s="126" t="s">
        <v>2719</v>
      </c>
      <c r="B629" s="126"/>
      <c r="C629" s="127" t="s">
        <v>1595</v>
      </c>
      <c r="D629" s="152">
        <v>140</v>
      </c>
      <c r="E629" s="152">
        <v>122</v>
      </c>
      <c r="F629" s="163">
        <v>-18</v>
      </c>
      <c r="G629" s="164">
        <f t="shared" si="33"/>
        <v>-0.12857142857142856</v>
      </c>
      <c r="H629" s="157"/>
    </row>
    <row r="630" spans="1:8" s="131" customFormat="1" ht="27.85" customHeight="1" x14ac:dyDescent="0.45">
      <c r="A630" s="126" t="s">
        <v>2720</v>
      </c>
      <c r="B630" s="126"/>
      <c r="C630" s="127" t="s">
        <v>1595</v>
      </c>
      <c r="D630" s="152">
        <v>130</v>
      </c>
      <c r="E630" s="152">
        <v>105</v>
      </c>
      <c r="F630" s="163">
        <v>-25</v>
      </c>
      <c r="G630" s="164">
        <f t="shared" si="33"/>
        <v>-0.19230769230769232</v>
      </c>
      <c r="H630" s="157"/>
    </row>
    <row r="631" spans="1:8" s="131" customFormat="1" ht="27.85" customHeight="1" x14ac:dyDescent="0.45">
      <c r="A631" s="126" t="s">
        <v>2721</v>
      </c>
      <c r="B631" s="126"/>
      <c r="C631" s="127" t="s">
        <v>1595</v>
      </c>
      <c r="D631" s="152">
        <v>105</v>
      </c>
      <c r="E631" s="152">
        <v>90</v>
      </c>
      <c r="F631" s="163">
        <v>-15</v>
      </c>
      <c r="G631" s="164">
        <f t="shared" si="33"/>
        <v>-0.14285714285714285</v>
      </c>
      <c r="H631" s="157"/>
    </row>
    <row r="632" spans="1:8" s="131" customFormat="1" ht="27.85" customHeight="1" x14ac:dyDescent="0.45">
      <c r="A632" s="126" t="s">
        <v>2722</v>
      </c>
      <c r="B632" s="126"/>
      <c r="C632" s="127" t="s">
        <v>1595</v>
      </c>
      <c r="D632" s="152">
        <v>105</v>
      </c>
      <c r="E632" s="152">
        <v>90</v>
      </c>
      <c r="F632" s="163">
        <v>-15</v>
      </c>
      <c r="G632" s="164">
        <f t="shared" si="33"/>
        <v>-0.14285714285714285</v>
      </c>
      <c r="H632" s="157"/>
    </row>
    <row r="633" spans="1:8" s="131" customFormat="1" ht="27.85" customHeight="1" x14ac:dyDescent="0.45">
      <c r="A633" s="126" t="s">
        <v>2723</v>
      </c>
      <c r="B633" s="126"/>
      <c r="C633" s="127" t="s">
        <v>1595</v>
      </c>
      <c r="D633" s="152">
        <v>105</v>
      </c>
      <c r="E633" s="152">
        <v>90</v>
      </c>
      <c r="F633" s="163">
        <v>-15</v>
      </c>
      <c r="G633" s="164">
        <f t="shared" si="33"/>
        <v>-0.14285714285714285</v>
      </c>
      <c r="H633" s="157"/>
    </row>
    <row r="634" spans="1:8" s="131" customFormat="1" ht="27.85" customHeight="1" x14ac:dyDescent="0.45">
      <c r="A634" s="126" t="s">
        <v>2724</v>
      </c>
      <c r="B634" s="126"/>
      <c r="C634" s="127" t="s">
        <v>1595</v>
      </c>
      <c r="D634" s="152">
        <v>55</v>
      </c>
      <c r="E634" s="152">
        <v>52.5</v>
      </c>
      <c r="F634" s="163">
        <v>-2.5</v>
      </c>
      <c r="G634" s="164">
        <f t="shared" si="33"/>
        <v>-4.5454545454545456E-2</v>
      </c>
      <c r="H634" s="157"/>
    </row>
    <row r="635" spans="1:8" s="131" customFormat="1" ht="27.85" customHeight="1" x14ac:dyDescent="0.45">
      <c r="A635" s="126" t="s">
        <v>2725</v>
      </c>
      <c r="B635" s="126"/>
      <c r="C635" s="127" t="s">
        <v>1595</v>
      </c>
      <c r="D635" s="152">
        <v>55</v>
      </c>
      <c r="E635" s="152">
        <v>52.5</v>
      </c>
      <c r="F635" s="163">
        <v>-2.5</v>
      </c>
      <c r="G635" s="164">
        <f t="shared" si="33"/>
        <v>-4.5454545454545456E-2</v>
      </c>
      <c r="H635" s="157"/>
    </row>
    <row r="636" spans="1:8" s="131" customFormat="1" ht="27.85" customHeight="1" x14ac:dyDescent="0.45">
      <c r="A636" s="126" t="s">
        <v>2726</v>
      </c>
      <c r="B636" s="126"/>
      <c r="C636" s="127" t="s">
        <v>1595</v>
      </c>
      <c r="D636" s="134">
        <v>55</v>
      </c>
      <c r="E636" s="134">
        <v>55</v>
      </c>
      <c r="F636" s="135">
        <v>0</v>
      </c>
      <c r="G636" s="130">
        <f t="shared" si="33"/>
        <v>0</v>
      </c>
      <c r="H636" s="157"/>
    </row>
    <row r="637" spans="1:8" s="131" customFormat="1" ht="27.85" customHeight="1" x14ac:dyDescent="0.45">
      <c r="A637" s="126" t="s">
        <v>2727</v>
      </c>
      <c r="B637" s="126"/>
      <c r="C637" s="127" t="s">
        <v>1595</v>
      </c>
      <c r="D637" s="134">
        <v>45</v>
      </c>
      <c r="E637" s="134">
        <v>45</v>
      </c>
      <c r="F637" s="135">
        <v>0</v>
      </c>
      <c r="G637" s="130">
        <f t="shared" si="33"/>
        <v>0</v>
      </c>
      <c r="H637" s="157"/>
    </row>
    <row r="638" spans="1:8" s="131" customFormat="1" ht="27.85" customHeight="1" x14ac:dyDescent="0.45">
      <c r="A638" s="126" t="s">
        <v>2728</v>
      </c>
      <c r="B638" s="126"/>
      <c r="C638" s="127" t="s">
        <v>1595</v>
      </c>
      <c r="D638" s="134">
        <v>130</v>
      </c>
      <c r="E638" s="134">
        <v>133.25</v>
      </c>
      <c r="F638" s="135">
        <v>3.25</v>
      </c>
      <c r="G638" s="130">
        <f t="shared" si="33"/>
        <v>2.5000000000000001E-2</v>
      </c>
      <c r="H638" s="157"/>
    </row>
    <row r="639" spans="1:8" s="131" customFormat="1" ht="27.85" customHeight="1" x14ac:dyDescent="0.45">
      <c r="A639" s="126" t="s">
        <v>2729</v>
      </c>
      <c r="B639" s="126"/>
      <c r="C639" s="127" t="s">
        <v>1595</v>
      </c>
      <c r="D639" s="134">
        <v>66</v>
      </c>
      <c r="E639" s="134">
        <v>67.650000000000006</v>
      </c>
      <c r="F639" s="135">
        <v>1.65</v>
      </c>
      <c r="G639" s="130">
        <f t="shared" si="33"/>
        <v>2.4999999999999998E-2</v>
      </c>
      <c r="H639" s="157"/>
    </row>
    <row r="640" spans="1:8" s="131" customFormat="1" ht="27.85" customHeight="1" x14ac:dyDescent="0.45">
      <c r="A640" s="126" t="s">
        <v>2730</v>
      </c>
      <c r="B640" s="126"/>
      <c r="C640" s="127" t="s">
        <v>1595</v>
      </c>
      <c r="D640" s="134">
        <v>66</v>
      </c>
      <c r="E640" s="134">
        <v>67.650000000000006</v>
      </c>
      <c r="F640" s="135">
        <v>1.65</v>
      </c>
      <c r="G640" s="130">
        <f t="shared" si="33"/>
        <v>2.4999999999999998E-2</v>
      </c>
      <c r="H640" s="157"/>
    </row>
    <row r="641" spans="1:8" s="131" customFormat="1" ht="27.85" customHeight="1" x14ac:dyDescent="0.45">
      <c r="A641" s="126" t="s">
        <v>2731</v>
      </c>
      <c r="B641" s="126"/>
      <c r="C641" s="127" t="s">
        <v>1595</v>
      </c>
      <c r="D641" s="152">
        <v>400</v>
      </c>
      <c r="E641" s="152">
        <v>280</v>
      </c>
      <c r="F641" s="163">
        <v>-120</v>
      </c>
      <c r="G641" s="164">
        <f t="shared" si="33"/>
        <v>-0.3</v>
      </c>
      <c r="H641" s="157"/>
    </row>
    <row r="642" spans="1:8" s="131" customFormat="1" ht="27.85" customHeight="1" x14ac:dyDescent="0.45">
      <c r="A642" s="126" t="s">
        <v>2732</v>
      </c>
      <c r="B642" s="126"/>
      <c r="C642" s="127" t="s">
        <v>1595</v>
      </c>
      <c r="D642" s="152">
        <v>850</v>
      </c>
      <c r="E642" s="152">
        <v>740</v>
      </c>
      <c r="F642" s="163">
        <v>-110</v>
      </c>
      <c r="G642" s="164">
        <f t="shared" si="33"/>
        <v>-0.12941176470588237</v>
      </c>
      <c r="H642" s="157"/>
    </row>
    <row r="643" spans="1:8" s="131" customFormat="1" ht="27.85" customHeight="1" x14ac:dyDescent="0.45">
      <c r="A643" s="126" t="s">
        <v>2733</v>
      </c>
      <c r="B643" s="126"/>
      <c r="C643" s="127" t="s">
        <v>1595</v>
      </c>
      <c r="D643" s="152">
        <v>185</v>
      </c>
      <c r="E643" s="152">
        <v>95</v>
      </c>
      <c r="F643" s="163">
        <v>-90</v>
      </c>
      <c r="G643" s="164">
        <f t="shared" si="33"/>
        <v>-0.48648648648648651</v>
      </c>
      <c r="H643" s="157"/>
    </row>
    <row r="644" spans="1:8" s="131" customFormat="1" ht="27.85" customHeight="1" x14ac:dyDescent="0.45">
      <c r="A644" s="126" t="s">
        <v>2734</v>
      </c>
      <c r="B644" s="126"/>
      <c r="C644" s="127" t="s">
        <v>1595</v>
      </c>
      <c r="D644" s="134">
        <v>13</v>
      </c>
      <c r="E644" s="134">
        <v>13</v>
      </c>
      <c r="F644" s="135">
        <v>0</v>
      </c>
      <c r="G644" s="130">
        <f t="shared" si="33"/>
        <v>0</v>
      </c>
      <c r="H644" s="157"/>
    </row>
    <row r="645" spans="1:8" s="131" customFormat="1" ht="27.85" customHeight="1" x14ac:dyDescent="0.45">
      <c r="A645" s="126" t="s">
        <v>2735</v>
      </c>
      <c r="B645" s="126"/>
      <c r="C645" s="127" t="s">
        <v>1595</v>
      </c>
      <c r="D645" s="134">
        <v>18.5</v>
      </c>
      <c r="E645" s="134">
        <v>19</v>
      </c>
      <c r="F645" s="135">
        <v>0.5</v>
      </c>
      <c r="G645" s="130">
        <f t="shared" si="33"/>
        <v>2.7027027027027029E-2</v>
      </c>
      <c r="H645" s="157"/>
    </row>
    <row r="646" spans="1:8" s="131" customFormat="1" ht="27.85" customHeight="1" x14ac:dyDescent="0.45">
      <c r="A646" s="126" t="s">
        <v>2736</v>
      </c>
      <c r="B646" s="126"/>
      <c r="C646" s="127" t="s">
        <v>1595</v>
      </c>
      <c r="D646" s="134">
        <v>1</v>
      </c>
      <c r="E646" s="134">
        <v>1</v>
      </c>
      <c r="F646" s="135">
        <v>0</v>
      </c>
      <c r="G646" s="130">
        <f t="shared" ref="G646:G667" si="34">IFERROR(F646/D646,"na")</f>
        <v>0</v>
      </c>
      <c r="H646" s="157"/>
    </row>
    <row r="647" spans="1:8" s="131" customFormat="1" ht="27.85" customHeight="1" x14ac:dyDescent="0.45">
      <c r="A647" s="126" t="s">
        <v>2737</v>
      </c>
      <c r="B647" s="126"/>
      <c r="C647" s="127" t="s">
        <v>1595</v>
      </c>
      <c r="D647" s="134">
        <v>17.5</v>
      </c>
      <c r="E647" s="134">
        <v>18</v>
      </c>
      <c r="F647" s="135">
        <v>0.5</v>
      </c>
      <c r="G647" s="130">
        <f t="shared" si="34"/>
        <v>2.8571428571428571E-2</v>
      </c>
      <c r="H647" s="157"/>
    </row>
    <row r="648" spans="1:8" s="131" customFormat="1" ht="27.85" customHeight="1" x14ac:dyDescent="0.45">
      <c r="A648" s="126" t="s">
        <v>3548</v>
      </c>
      <c r="B648" s="126"/>
      <c r="C648" s="127" t="s">
        <v>1595</v>
      </c>
      <c r="D648" s="134">
        <v>38.5</v>
      </c>
      <c r="E648" s="134">
        <v>39.25</v>
      </c>
      <c r="F648" s="135">
        <v>0.75</v>
      </c>
      <c r="G648" s="130">
        <f t="shared" si="34"/>
        <v>1.948051948051948E-2</v>
      </c>
      <c r="H648" s="157"/>
    </row>
    <row r="649" spans="1:8" s="131" customFormat="1" ht="27.85" customHeight="1" x14ac:dyDescent="0.45">
      <c r="A649" s="126" t="s">
        <v>3549</v>
      </c>
      <c r="B649" s="126"/>
      <c r="C649" s="127" t="s">
        <v>1595</v>
      </c>
      <c r="D649" s="134">
        <v>31.5</v>
      </c>
      <c r="E649" s="134">
        <v>32</v>
      </c>
      <c r="F649" s="135">
        <v>0.5</v>
      </c>
      <c r="G649" s="130">
        <f t="shared" si="34"/>
        <v>1.5873015873015872E-2</v>
      </c>
      <c r="H649" s="157"/>
    </row>
    <row r="650" spans="1:8" s="131" customFormat="1" ht="27.85" customHeight="1" x14ac:dyDescent="0.45">
      <c r="A650" s="126" t="s">
        <v>2738</v>
      </c>
      <c r="B650" s="126"/>
      <c r="C650" s="127" t="s">
        <v>1595</v>
      </c>
      <c r="D650" s="134">
        <v>4</v>
      </c>
      <c r="E650" s="134">
        <v>4</v>
      </c>
      <c r="F650" s="135">
        <v>0</v>
      </c>
      <c r="G650" s="130">
        <f t="shared" si="34"/>
        <v>0</v>
      </c>
      <c r="H650" s="157"/>
    </row>
    <row r="651" spans="1:8" s="131" customFormat="1" ht="27.85" customHeight="1" x14ac:dyDescent="0.45">
      <c r="A651" s="126" t="s">
        <v>2739</v>
      </c>
      <c r="B651" s="126"/>
      <c r="C651" s="127" t="s">
        <v>1595</v>
      </c>
      <c r="D651" s="134">
        <v>425</v>
      </c>
      <c r="E651" s="134">
        <v>433.5</v>
      </c>
      <c r="F651" s="135">
        <v>8.5</v>
      </c>
      <c r="G651" s="130">
        <f t="shared" si="34"/>
        <v>0.02</v>
      </c>
      <c r="H651" s="157"/>
    </row>
    <row r="652" spans="1:8" s="131" customFormat="1" ht="27.85" customHeight="1" x14ac:dyDescent="0.45">
      <c r="A652" s="126" t="s">
        <v>3550</v>
      </c>
      <c r="B652" s="126"/>
      <c r="C652" s="127" t="s">
        <v>1595</v>
      </c>
      <c r="D652" s="134">
        <v>88</v>
      </c>
      <c r="E652" s="134">
        <v>90</v>
      </c>
      <c r="F652" s="135">
        <v>2</v>
      </c>
      <c r="G652" s="130">
        <f t="shared" si="34"/>
        <v>2.2727272727272728E-2</v>
      </c>
      <c r="H652" s="157"/>
    </row>
    <row r="653" spans="1:8" s="131" customFormat="1" ht="27.85" customHeight="1" x14ac:dyDescent="0.45">
      <c r="A653" s="126" t="s">
        <v>3551</v>
      </c>
      <c r="B653" s="126"/>
      <c r="C653" s="127" t="s">
        <v>1595</v>
      </c>
      <c r="D653" s="134">
        <v>55</v>
      </c>
      <c r="E653" s="134">
        <v>56</v>
      </c>
      <c r="F653" s="135">
        <v>1</v>
      </c>
      <c r="G653" s="130">
        <f t="shared" si="34"/>
        <v>1.8181818181818181E-2</v>
      </c>
      <c r="H653" s="157"/>
    </row>
    <row r="654" spans="1:8" s="131" customFormat="1" ht="27.85" customHeight="1" x14ac:dyDescent="0.45">
      <c r="A654" s="126" t="s">
        <v>2740</v>
      </c>
      <c r="B654" s="126"/>
      <c r="C654" s="127" t="s">
        <v>1595</v>
      </c>
      <c r="D654" s="134">
        <v>250</v>
      </c>
      <c r="E654" s="134">
        <v>255</v>
      </c>
      <c r="F654" s="135">
        <v>5</v>
      </c>
      <c r="G654" s="130">
        <f t="shared" si="34"/>
        <v>0.02</v>
      </c>
      <c r="H654" s="157"/>
    </row>
    <row r="655" spans="1:8" s="131" customFormat="1" ht="27.85" customHeight="1" x14ac:dyDescent="0.45">
      <c r="A655" s="126" t="s">
        <v>2741</v>
      </c>
      <c r="B655" s="126"/>
      <c r="C655" s="127" t="s">
        <v>1595</v>
      </c>
      <c r="D655" s="134">
        <v>95</v>
      </c>
      <c r="E655" s="134">
        <v>95</v>
      </c>
      <c r="F655" s="135">
        <f>E655-D655</f>
        <v>0</v>
      </c>
      <c r="G655" s="130">
        <f t="shared" si="34"/>
        <v>0</v>
      </c>
      <c r="H655" s="157"/>
    </row>
    <row r="656" spans="1:8" s="131" customFormat="1" ht="27.85" customHeight="1" x14ac:dyDescent="0.45">
      <c r="A656" s="126" t="s">
        <v>2742</v>
      </c>
      <c r="B656" s="126"/>
      <c r="C656" s="127" t="s">
        <v>1595</v>
      </c>
      <c r="D656" s="134">
        <v>55</v>
      </c>
      <c r="E656" s="134">
        <v>55</v>
      </c>
      <c r="F656" s="135">
        <f>E656-D656</f>
        <v>0</v>
      </c>
      <c r="G656" s="130">
        <f t="shared" si="34"/>
        <v>0</v>
      </c>
      <c r="H656" s="157"/>
    </row>
    <row r="657" spans="1:8" s="131" customFormat="1" ht="27.85" customHeight="1" x14ac:dyDescent="0.45">
      <c r="A657" s="126" t="s">
        <v>2743</v>
      </c>
      <c r="B657" s="126"/>
      <c r="C657" s="127" t="s">
        <v>1595</v>
      </c>
      <c r="D657" s="134">
        <v>125</v>
      </c>
      <c r="E657" s="134">
        <v>127.5</v>
      </c>
      <c r="F657" s="135">
        <v>2.5</v>
      </c>
      <c r="G657" s="130">
        <f t="shared" si="34"/>
        <v>0.02</v>
      </c>
      <c r="H657" s="157"/>
    </row>
    <row r="658" spans="1:8" s="131" customFormat="1" ht="27.85" customHeight="1" x14ac:dyDescent="0.45">
      <c r="A658" s="126" t="s">
        <v>2744</v>
      </c>
      <c r="B658" s="126"/>
      <c r="C658" s="127" t="s">
        <v>1595</v>
      </c>
      <c r="D658" s="134">
        <v>240</v>
      </c>
      <c r="E658" s="134">
        <v>255</v>
      </c>
      <c r="F658" s="135">
        <v>15</v>
      </c>
      <c r="G658" s="130">
        <f t="shared" si="34"/>
        <v>6.25E-2</v>
      </c>
      <c r="H658" s="157"/>
    </row>
    <row r="659" spans="1:8" s="131" customFormat="1" ht="27.85" customHeight="1" x14ac:dyDescent="0.45">
      <c r="A659" s="126" t="s">
        <v>2745</v>
      </c>
      <c r="B659" s="126"/>
      <c r="C659" s="127" t="s">
        <v>1595</v>
      </c>
      <c r="D659" s="134">
        <v>400</v>
      </c>
      <c r="E659" s="134">
        <v>408</v>
      </c>
      <c r="F659" s="135">
        <v>8</v>
      </c>
      <c r="G659" s="130">
        <f t="shared" si="34"/>
        <v>0.02</v>
      </c>
      <c r="H659" s="157"/>
    </row>
    <row r="660" spans="1:8" s="131" customFormat="1" ht="27.85" customHeight="1" x14ac:dyDescent="0.45">
      <c r="A660" s="126" t="s">
        <v>3552</v>
      </c>
      <c r="B660" s="126"/>
      <c r="C660" s="127" t="s">
        <v>1595</v>
      </c>
      <c r="D660" s="134">
        <v>52.5</v>
      </c>
      <c r="E660" s="134">
        <v>53.5</v>
      </c>
      <c r="F660" s="135">
        <v>1</v>
      </c>
      <c r="G660" s="130">
        <f t="shared" si="34"/>
        <v>1.9047619047619049E-2</v>
      </c>
      <c r="H660" s="157"/>
    </row>
    <row r="661" spans="1:8" s="131" customFormat="1" ht="27.85" customHeight="1" x14ac:dyDescent="0.45">
      <c r="A661" s="126" t="s">
        <v>2746</v>
      </c>
      <c r="B661" s="126"/>
      <c r="C661" s="127" t="s">
        <v>1595</v>
      </c>
      <c r="D661" s="134">
        <v>125</v>
      </c>
      <c r="E661" s="134">
        <v>127.5</v>
      </c>
      <c r="F661" s="135">
        <v>2.5</v>
      </c>
      <c r="G661" s="130">
        <f t="shared" si="34"/>
        <v>0.02</v>
      </c>
      <c r="H661" s="157"/>
    </row>
    <row r="662" spans="1:8" s="131" customFormat="1" ht="27.85" customHeight="1" x14ac:dyDescent="0.45">
      <c r="A662" s="126" t="s">
        <v>3553</v>
      </c>
      <c r="B662" s="126"/>
      <c r="C662" s="127" t="s">
        <v>1595</v>
      </c>
      <c r="D662" s="134">
        <v>30</v>
      </c>
      <c r="E662" s="134">
        <v>28</v>
      </c>
      <c r="F662" s="135">
        <v>-2</v>
      </c>
      <c r="G662" s="130">
        <f t="shared" si="34"/>
        <v>-6.6666666666666666E-2</v>
      </c>
      <c r="H662" s="157"/>
    </row>
    <row r="663" spans="1:8" s="131" customFormat="1" ht="33" customHeight="1" x14ac:dyDescent="0.45">
      <c r="A663" s="126" t="s">
        <v>2747</v>
      </c>
      <c r="B663" s="126"/>
      <c r="C663" s="127" t="s">
        <v>1595</v>
      </c>
      <c r="D663" s="134">
        <v>110</v>
      </c>
      <c r="E663" s="134">
        <v>112.5</v>
      </c>
      <c r="F663" s="135">
        <v>2.5</v>
      </c>
      <c r="G663" s="130">
        <f t="shared" si="34"/>
        <v>2.2727272727272728E-2</v>
      </c>
      <c r="H663" s="157"/>
    </row>
    <row r="664" spans="1:8" s="131" customFormat="1" ht="33" customHeight="1" x14ac:dyDescent="0.45">
      <c r="A664" s="126" t="s">
        <v>2748</v>
      </c>
      <c r="B664" s="126"/>
      <c r="C664" s="127" t="s">
        <v>1595</v>
      </c>
      <c r="D664" s="134">
        <v>185</v>
      </c>
      <c r="E664" s="134">
        <v>189</v>
      </c>
      <c r="F664" s="135">
        <v>4</v>
      </c>
      <c r="G664" s="130">
        <f t="shared" si="34"/>
        <v>2.1621621621621623E-2</v>
      </c>
      <c r="H664" s="157"/>
    </row>
    <row r="665" spans="1:8" s="131" customFormat="1" ht="27.85" customHeight="1" x14ac:dyDescent="0.45">
      <c r="A665" s="126" t="s">
        <v>2749</v>
      </c>
      <c r="B665" s="126"/>
      <c r="C665" s="127" t="s">
        <v>1595</v>
      </c>
      <c r="D665" s="134">
        <v>270</v>
      </c>
      <c r="E665" s="134">
        <v>275.5</v>
      </c>
      <c r="F665" s="135">
        <v>5.5</v>
      </c>
      <c r="G665" s="130">
        <f t="shared" si="34"/>
        <v>2.0370370370370372E-2</v>
      </c>
      <c r="H665" s="157"/>
    </row>
    <row r="666" spans="1:8" s="131" customFormat="1" ht="27.85" customHeight="1" x14ac:dyDescent="0.45">
      <c r="A666" s="126" t="s">
        <v>2750</v>
      </c>
      <c r="B666" s="126"/>
      <c r="C666" s="127" t="s">
        <v>1595</v>
      </c>
      <c r="D666" s="134">
        <v>75</v>
      </c>
      <c r="E666" s="134">
        <v>76.5</v>
      </c>
      <c r="F666" s="135">
        <v>1.5</v>
      </c>
      <c r="G666" s="130">
        <f t="shared" si="34"/>
        <v>0.02</v>
      </c>
      <c r="H666" s="157"/>
    </row>
    <row r="667" spans="1:8" s="131" customFormat="1" ht="27.85" customHeight="1" x14ac:dyDescent="0.45">
      <c r="A667" s="126" t="s">
        <v>2751</v>
      </c>
      <c r="B667" s="126"/>
      <c r="C667" s="127" t="s">
        <v>1595</v>
      </c>
      <c r="D667" s="134">
        <v>4.25</v>
      </c>
      <c r="E667" s="134">
        <v>4.3499999999999996</v>
      </c>
      <c r="F667" s="135">
        <v>0.1</v>
      </c>
      <c r="G667" s="130">
        <f t="shared" si="34"/>
        <v>2.3529411764705882E-2</v>
      </c>
      <c r="H667" s="157"/>
    </row>
    <row r="668" spans="1:8" s="131" customFormat="1" ht="27.85" customHeight="1" x14ac:dyDescent="0.45">
      <c r="A668" s="121" t="s">
        <v>2752</v>
      </c>
      <c r="B668" s="121"/>
      <c r="C668" s="142"/>
      <c r="D668" s="150"/>
      <c r="E668" s="150"/>
      <c r="F668" s="151"/>
      <c r="G668" s="145"/>
      <c r="H668" s="157"/>
    </row>
    <row r="669" spans="1:8" s="131" customFormat="1" ht="27.85" customHeight="1" x14ac:dyDescent="0.45">
      <c r="A669" s="126" t="s">
        <v>2753</v>
      </c>
      <c r="B669" s="126"/>
      <c r="C669" s="127" t="s">
        <v>1595</v>
      </c>
      <c r="D669" s="134">
        <v>31.5</v>
      </c>
      <c r="E669" s="134">
        <v>32</v>
      </c>
      <c r="F669" s="135">
        <v>0.5</v>
      </c>
      <c r="G669" s="130">
        <f t="shared" ref="G669:G700" si="35">IFERROR(F669/D669,"na")</f>
        <v>1.5873015873015872E-2</v>
      </c>
      <c r="H669" s="157"/>
    </row>
    <row r="670" spans="1:8" s="131" customFormat="1" ht="27.85" customHeight="1" x14ac:dyDescent="0.45">
      <c r="A670" s="126" t="s">
        <v>2754</v>
      </c>
      <c r="B670" s="126"/>
      <c r="C670" s="127" t="s">
        <v>1595</v>
      </c>
      <c r="D670" s="134">
        <v>38.5</v>
      </c>
      <c r="E670" s="134">
        <v>39.25</v>
      </c>
      <c r="F670" s="135">
        <v>0.75</v>
      </c>
      <c r="G670" s="130">
        <f t="shared" si="35"/>
        <v>1.948051948051948E-2</v>
      </c>
      <c r="H670" s="157"/>
    </row>
    <row r="671" spans="1:8" s="131" customFormat="1" ht="27.85" customHeight="1" x14ac:dyDescent="0.45">
      <c r="A671" s="126" t="s">
        <v>2755</v>
      </c>
      <c r="B671" s="126"/>
      <c r="C671" s="127" t="s">
        <v>1595</v>
      </c>
      <c r="D671" s="134">
        <v>13.8</v>
      </c>
      <c r="E671" s="134">
        <v>14</v>
      </c>
      <c r="F671" s="135">
        <v>0.2</v>
      </c>
      <c r="G671" s="130">
        <f t="shared" si="35"/>
        <v>1.4492753623188406E-2</v>
      </c>
      <c r="H671" s="157"/>
    </row>
    <row r="672" spans="1:8" s="131" customFormat="1" ht="27.85" customHeight="1" x14ac:dyDescent="0.45">
      <c r="A672" s="126" t="s">
        <v>2756</v>
      </c>
      <c r="B672" s="126"/>
      <c r="C672" s="127" t="s">
        <v>1595</v>
      </c>
      <c r="D672" s="134">
        <v>16</v>
      </c>
      <c r="E672" s="134">
        <v>16.5</v>
      </c>
      <c r="F672" s="135">
        <v>0.5</v>
      </c>
      <c r="G672" s="130">
        <f t="shared" si="35"/>
        <v>3.125E-2</v>
      </c>
      <c r="H672" s="157"/>
    </row>
    <row r="673" spans="1:8" s="131" customFormat="1" ht="27.85" customHeight="1" x14ac:dyDescent="0.45">
      <c r="A673" s="126" t="s">
        <v>2757</v>
      </c>
      <c r="B673" s="126"/>
      <c r="C673" s="127" t="s">
        <v>1595</v>
      </c>
      <c r="D673" s="134">
        <v>24.4</v>
      </c>
      <c r="E673" s="134">
        <v>25</v>
      </c>
      <c r="F673" s="135">
        <v>0.6</v>
      </c>
      <c r="G673" s="130">
        <f t="shared" si="35"/>
        <v>2.4590163934426229E-2</v>
      </c>
      <c r="H673" s="157"/>
    </row>
    <row r="674" spans="1:8" s="131" customFormat="1" ht="27.85" customHeight="1" x14ac:dyDescent="0.45">
      <c r="A674" s="126" t="s">
        <v>2758</v>
      </c>
      <c r="B674" s="126"/>
      <c r="C674" s="127" t="s">
        <v>1595</v>
      </c>
      <c r="D674" s="134">
        <v>27</v>
      </c>
      <c r="E674" s="134">
        <v>28</v>
      </c>
      <c r="F674" s="135">
        <v>1</v>
      </c>
      <c r="G674" s="130">
        <f t="shared" si="35"/>
        <v>3.7037037037037035E-2</v>
      </c>
      <c r="H674" s="157"/>
    </row>
    <row r="675" spans="1:8" s="131" customFormat="1" ht="27.85" customHeight="1" x14ac:dyDescent="0.45">
      <c r="A675" s="126" t="s">
        <v>2759</v>
      </c>
      <c r="B675" s="126"/>
      <c r="C675" s="127" t="s">
        <v>1595</v>
      </c>
      <c r="D675" s="134">
        <v>10</v>
      </c>
      <c r="E675" s="134">
        <v>10.199999999999999</v>
      </c>
      <c r="F675" s="135">
        <v>0.2</v>
      </c>
      <c r="G675" s="130">
        <f t="shared" si="35"/>
        <v>0.02</v>
      </c>
      <c r="H675" s="157"/>
    </row>
    <row r="676" spans="1:8" s="131" customFormat="1" ht="27.85" customHeight="1" x14ac:dyDescent="0.45">
      <c r="A676" s="126" t="s">
        <v>2760</v>
      </c>
      <c r="B676" s="126"/>
      <c r="C676" s="127" t="s">
        <v>1595</v>
      </c>
      <c r="D676" s="134">
        <v>27</v>
      </c>
      <c r="E676" s="134">
        <v>28</v>
      </c>
      <c r="F676" s="135">
        <v>1</v>
      </c>
      <c r="G676" s="130">
        <f t="shared" si="35"/>
        <v>3.7037037037037035E-2</v>
      </c>
      <c r="H676" s="157"/>
    </row>
    <row r="677" spans="1:8" s="131" customFormat="1" ht="27.85" customHeight="1" x14ac:dyDescent="0.45">
      <c r="A677" s="126" t="s">
        <v>2761</v>
      </c>
      <c r="B677" s="126"/>
      <c r="C677" s="127" t="s">
        <v>1595</v>
      </c>
      <c r="D677" s="134">
        <v>27</v>
      </c>
      <c r="E677" s="134">
        <v>28</v>
      </c>
      <c r="F677" s="135">
        <v>1</v>
      </c>
      <c r="G677" s="130">
        <f t="shared" si="35"/>
        <v>3.7037037037037035E-2</v>
      </c>
      <c r="H677" s="157"/>
    </row>
    <row r="678" spans="1:8" s="131" customFormat="1" ht="27.85" customHeight="1" x14ac:dyDescent="0.45">
      <c r="A678" s="126" t="s">
        <v>2762</v>
      </c>
      <c r="B678" s="126"/>
      <c r="C678" s="127" t="s">
        <v>1595</v>
      </c>
      <c r="D678" s="134">
        <v>21.5</v>
      </c>
      <c r="E678" s="134">
        <v>22</v>
      </c>
      <c r="F678" s="135">
        <v>0.5</v>
      </c>
      <c r="G678" s="130">
        <f t="shared" si="35"/>
        <v>2.3255813953488372E-2</v>
      </c>
      <c r="H678" s="157"/>
    </row>
    <row r="679" spans="1:8" s="131" customFormat="1" ht="27.85" customHeight="1" x14ac:dyDescent="0.45">
      <c r="A679" s="126" t="s">
        <v>2763</v>
      </c>
      <c r="B679" s="126"/>
      <c r="C679" s="127" t="s">
        <v>1595</v>
      </c>
      <c r="D679" s="134">
        <v>35.5</v>
      </c>
      <c r="E679" s="134">
        <v>36.5</v>
      </c>
      <c r="F679" s="135">
        <v>1</v>
      </c>
      <c r="G679" s="130">
        <f t="shared" si="35"/>
        <v>2.8169014084507043E-2</v>
      </c>
      <c r="H679" s="157"/>
    </row>
    <row r="680" spans="1:8" s="131" customFormat="1" ht="27.85" customHeight="1" x14ac:dyDescent="0.45">
      <c r="A680" s="126" t="s">
        <v>2764</v>
      </c>
      <c r="B680" s="126"/>
      <c r="C680" s="127" t="s">
        <v>1595</v>
      </c>
      <c r="D680" s="134">
        <v>39.5</v>
      </c>
      <c r="E680" s="134">
        <v>40.200000000000003</v>
      </c>
      <c r="F680" s="135">
        <v>0.7</v>
      </c>
      <c r="G680" s="130">
        <f t="shared" si="35"/>
        <v>1.7721518987341769E-2</v>
      </c>
      <c r="H680" s="157"/>
    </row>
    <row r="681" spans="1:8" s="131" customFormat="1" ht="27.85" customHeight="1" x14ac:dyDescent="0.45">
      <c r="A681" s="126" t="s">
        <v>2765</v>
      </c>
      <c r="B681" s="126"/>
      <c r="C681" s="127" t="s">
        <v>1595</v>
      </c>
      <c r="D681" s="134">
        <v>10</v>
      </c>
      <c r="E681" s="134">
        <v>10.199999999999999</v>
      </c>
      <c r="F681" s="135">
        <v>0.2</v>
      </c>
      <c r="G681" s="130">
        <f t="shared" si="35"/>
        <v>0.02</v>
      </c>
      <c r="H681" s="157"/>
    </row>
    <row r="682" spans="1:8" s="131" customFormat="1" ht="27.85" customHeight="1" x14ac:dyDescent="0.45">
      <c r="A682" s="126" t="s">
        <v>2766</v>
      </c>
      <c r="B682" s="126"/>
      <c r="C682" s="127" t="s">
        <v>1595</v>
      </c>
      <c r="D682" s="134">
        <v>10</v>
      </c>
      <c r="E682" s="134">
        <v>10.199999999999999</v>
      </c>
      <c r="F682" s="135">
        <v>0.2</v>
      </c>
      <c r="G682" s="130">
        <f t="shared" si="35"/>
        <v>0.02</v>
      </c>
      <c r="H682" s="157"/>
    </row>
    <row r="683" spans="1:8" s="131" customFormat="1" ht="27.85" customHeight="1" x14ac:dyDescent="0.45">
      <c r="A683" s="126" t="s">
        <v>2767</v>
      </c>
      <c r="B683" s="126"/>
      <c r="C683" s="127" t="s">
        <v>1595</v>
      </c>
      <c r="D683" s="134">
        <v>10</v>
      </c>
      <c r="E683" s="134">
        <v>10</v>
      </c>
      <c r="F683" s="135">
        <v>0</v>
      </c>
      <c r="G683" s="130">
        <f t="shared" si="35"/>
        <v>0</v>
      </c>
      <c r="H683" s="157"/>
    </row>
    <row r="684" spans="1:8" s="131" customFormat="1" ht="27.85" customHeight="1" x14ac:dyDescent="0.45">
      <c r="A684" s="126" t="s">
        <v>2768</v>
      </c>
      <c r="B684" s="126"/>
      <c r="C684" s="127" t="s">
        <v>1595</v>
      </c>
      <c r="D684" s="152">
        <v>17.5</v>
      </c>
      <c r="E684" s="152">
        <v>18</v>
      </c>
      <c r="F684" s="135">
        <f>E684-D684</f>
        <v>0.5</v>
      </c>
      <c r="G684" s="130">
        <f t="shared" si="35"/>
        <v>2.8571428571428571E-2</v>
      </c>
      <c r="H684" s="157"/>
    </row>
    <row r="685" spans="1:8" s="131" customFormat="1" ht="27.85" customHeight="1" x14ac:dyDescent="0.45">
      <c r="A685" s="126" t="s">
        <v>2769</v>
      </c>
      <c r="B685" s="126"/>
      <c r="C685" s="127" t="s">
        <v>1595</v>
      </c>
      <c r="D685" s="134">
        <v>4</v>
      </c>
      <c r="E685" s="134">
        <v>4</v>
      </c>
      <c r="F685" s="135">
        <v>0</v>
      </c>
      <c r="G685" s="130">
        <f t="shared" si="35"/>
        <v>0</v>
      </c>
      <c r="H685" s="157"/>
    </row>
    <row r="686" spans="1:8" s="131" customFormat="1" ht="27.85" customHeight="1" x14ac:dyDescent="0.45">
      <c r="A686" s="126" t="s">
        <v>2770</v>
      </c>
      <c r="B686" s="126"/>
      <c r="C686" s="127" t="s">
        <v>1595</v>
      </c>
      <c r="D686" s="134">
        <v>22</v>
      </c>
      <c r="E686" s="134">
        <v>22.5</v>
      </c>
      <c r="F686" s="135">
        <v>0.5</v>
      </c>
      <c r="G686" s="130">
        <f t="shared" si="35"/>
        <v>2.2727272727272728E-2</v>
      </c>
      <c r="H686" s="157"/>
    </row>
    <row r="687" spans="1:8" s="131" customFormat="1" ht="27.85" customHeight="1" x14ac:dyDescent="0.45">
      <c r="A687" s="126" t="s">
        <v>2771</v>
      </c>
      <c r="B687" s="126"/>
      <c r="C687" s="127" t="s">
        <v>1595</v>
      </c>
      <c r="D687" s="134">
        <v>22</v>
      </c>
      <c r="E687" s="134">
        <v>22.5</v>
      </c>
      <c r="F687" s="135">
        <v>0.5</v>
      </c>
      <c r="G687" s="130">
        <f t="shared" si="35"/>
        <v>2.2727272727272728E-2</v>
      </c>
      <c r="H687" s="157"/>
    </row>
    <row r="688" spans="1:8" s="131" customFormat="1" ht="27.85" customHeight="1" x14ac:dyDescent="0.45">
      <c r="A688" s="126" t="s">
        <v>2772</v>
      </c>
      <c r="B688" s="126"/>
      <c r="C688" s="127" t="s">
        <v>1595</v>
      </c>
      <c r="D688" s="134">
        <v>72</v>
      </c>
      <c r="E688" s="134">
        <v>73.5</v>
      </c>
      <c r="F688" s="135">
        <v>1.5</v>
      </c>
      <c r="G688" s="130">
        <f t="shared" si="35"/>
        <v>2.0833333333333332E-2</v>
      </c>
      <c r="H688" s="157"/>
    </row>
    <row r="689" spans="1:8" s="131" customFormat="1" ht="27.85" customHeight="1" x14ac:dyDescent="0.45">
      <c r="A689" s="126" t="s">
        <v>2773</v>
      </c>
      <c r="B689" s="126"/>
      <c r="C689" s="127" t="s">
        <v>1595</v>
      </c>
      <c r="D689" s="134">
        <v>92</v>
      </c>
      <c r="E689" s="134">
        <v>94</v>
      </c>
      <c r="F689" s="135">
        <v>2</v>
      </c>
      <c r="G689" s="130">
        <f t="shared" si="35"/>
        <v>2.1739130434782608E-2</v>
      </c>
      <c r="H689" s="157"/>
    </row>
    <row r="690" spans="1:8" s="131" customFormat="1" ht="27.85" customHeight="1" x14ac:dyDescent="0.45">
      <c r="A690" s="126" t="s">
        <v>2774</v>
      </c>
      <c r="B690" s="126"/>
      <c r="C690" s="127" t="s">
        <v>1595</v>
      </c>
      <c r="D690" s="134">
        <v>99</v>
      </c>
      <c r="E690" s="134">
        <v>100</v>
      </c>
      <c r="F690" s="135">
        <v>1</v>
      </c>
      <c r="G690" s="130">
        <f t="shared" si="35"/>
        <v>1.0101010101010102E-2</v>
      </c>
      <c r="H690" s="157"/>
    </row>
    <row r="691" spans="1:8" s="131" customFormat="1" ht="27.85" customHeight="1" x14ac:dyDescent="0.45">
      <c r="A691" s="126" t="s">
        <v>2775</v>
      </c>
      <c r="B691" s="126"/>
      <c r="C691" s="127" t="s">
        <v>1595</v>
      </c>
      <c r="D691" s="134">
        <v>82</v>
      </c>
      <c r="E691" s="134">
        <v>84</v>
      </c>
      <c r="F691" s="135">
        <v>2</v>
      </c>
      <c r="G691" s="130">
        <f t="shared" si="35"/>
        <v>2.4390243902439025E-2</v>
      </c>
      <c r="H691" s="157"/>
    </row>
    <row r="692" spans="1:8" s="131" customFormat="1" ht="27.85" customHeight="1" x14ac:dyDescent="0.45">
      <c r="A692" s="126" t="s">
        <v>2776</v>
      </c>
      <c r="B692" s="126"/>
      <c r="C692" s="127" t="s">
        <v>1595</v>
      </c>
      <c r="D692" s="134">
        <v>107</v>
      </c>
      <c r="E692" s="134">
        <v>109.5</v>
      </c>
      <c r="F692" s="135">
        <v>2.5</v>
      </c>
      <c r="G692" s="130">
        <f t="shared" si="35"/>
        <v>2.336448598130841E-2</v>
      </c>
      <c r="H692" s="157"/>
    </row>
    <row r="693" spans="1:8" s="131" customFormat="1" ht="27.85" customHeight="1" x14ac:dyDescent="0.45">
      <c r="A693" s="126" t="s">
        <v>2777</v>
      </c>
      <c r="B693" s="126"/>
      <c r="C693" s="127" t="s">
        <v>1595</v>
      </c>
      <c r="D693" s="134">
        <v>114</v>
      </c>
      <c r="E693" s="134">
        <v>116</v>
      </c>
      <c r="F693" s="135">
        <v>2</v>
      </c>
      <c r="G693" s="130">
        <f t="shared" si="35"/>
        <v>1.7543859649122806E-2</v>
      </c>
      <c r="H693" s="157"/>
    </row>
    <row r="694" spans="1:8" s="131" customFormat="1" ht="27.85" customHeight="1" x14ac:dyDescent="0.45">
      <c r="A694" s="126" t="s">
        <v>2778</v>
      </c>
      <c r="B694" s="126"/>
      <c r="C694" s="127" t="s">
        <v>1595</v>
      </c>
      <c r="D694" s="134">
        <v>37.5</v>
      </c>
      <c r="E694" s="134">
        <v>38.5</v>
      </c>
      <c r="F694" s="135">
        <v>1</v>
      </c>
      <c r="G694" s="130">
        <f t="shared" si="35"/>
        <v>2.6666666666666668E-2</v>
      </c>
      <c r="H694" s="157"/>
    </row>
    <row r="695" spans="1:8" s="131" customFormat="1" ht="27.85" customHeight="1" x14ac:dyDescent="0.45">
      <c r="A695" s="126" t="s">
        <v>2779</v>
      </c>
      <c r="B695" s="126"/>
      <c r="C695" s="127" t="s">
        <v>1595</v>
      </c>
      <c r="D695" s="134">
        <v>48.5</v>
      </c>
      <c r="E695" s="134">
        <v>49.5</v>
      </c>
      <c r="F695" s="135">
        <v>1</v>
      </c>
      <c r="G695" s="130">
        <f t="shared" si="35"/>
        <v>2.0618556701030927E-2</v>
      </c>
      <c r="H695" s="157"/>
    </row>
    <row r="696" spans="1:8" s="131" customFormat="1" ht="27.85" customHeight="1" x14ac:dyDescent="0.45">
      <c r="A696" s="126" t="s">
        <v>2780</v>
      </c>
      <c r="B696" s="126"/>
      <c r="C696" s="127" t="s">
        <v>1595</v>
      </c>
      <c r="D696" s="134">
        <v>52.5</v>
      </c>
      <c r="E696" s="134">
        <v>54</v>
      </c>
      <c r="F696" s="135">
        <v>1.5</v>
      </c>
      <c r="G696" s="130">
        <f t="shared" si="35"/>
        <v>2.8571428571428571E-2</v>
      </c>
      <c r="H696" s="157"/>
    </row>
    <row r="697" spans="1:8" s="131" customFormat="1" ht="27.85" customHeight="1" x14ac:dyDescent="0.45">
      <c r="A697" s="126" t="s">
        <v>2781</v>
      </c>
      <c r="B697" s="126"/>
      <c r="C697" s="127" t="s">
        <v>1595</v>
      </c>
      <c r="D697" s="134">
        <v>115</v>
      </c>
      <c r="E697" s="134">
        <v>117.5</v>
      </c>
      <c r="F697" s="135">
        <v>2.5</v>
      </c>
      <c r="G697" s="130">
        <f t="shared" si="35"/>
        <v>2.1739130434782608E-2</v>
      </c>
      <c r="H697" s="157"/>
    </row>
    <row r="698" spans="1:8" s="131" customFormat="1" ht="27.85" customHeight="1" x14ac:dyDescent="0.45">
      <c r="A698" s="126" t="s">
        <v>2782</v>
      </c>
      <c r="B698" s="126"/>
      <c r="C698" s="127" t="s">
        <v>1595</v>
      </c>
      <c r="D698" s="134">
        <v>43</v>
      </c>
      <c r="E698" s="134">
        <v>44</v>
      </c>
      <c r="F698" s="135">
        <v>1</v>
      </c>
      <c r="G698" s="130">
        <f t="shared" si="35"/>
        <v>2.3255813953488372E-2</v>
      </c>
      <c r="H698" s="157"/>
    </row>
    <row r="699" spans="1:8" s="131" customFormat="1" ht="27.85" customHeight="1" x14ac:dyDescent="0.45">
      <c r="A699" s="126" t="s">
        <v>2783</v>
      </c>
      <c r="B699" s="126"/>
      <c r="C699" s="127" t="s">
        <v>1595</v>
      </c>
      <c r="D699" s="134">
        <v>56.5</v>
      </c>
      <c r="E699" s="134">
        <v>58</v>
      </c>
      <c r="F699" s="135">
        <v>1.5</v>
      </c>
      <c r="G699" s="130">
        <f t="shared" si="35"/>
        <v>2.6548672566371681E-2</v>
      </c>
      <c r="H699" s="157"/>
    </row>
    <row r="700" spans="1:8" s="131" customFormat="1" ht="27.85" customHeight="1" x14ac:dyDescent="0.45">
      <c r="A700" s="126" t="s">
        <v>2784</v>
      </c>
      <c r="B700" s="126"/>
      <c r="C700" s="127" t="s">
        <v>1595</v>
      </c>
      <c r="D700" s="134">
        <v>60.5</v>
      </c>
      <c r="E700" s="134">
        <v>62</v>
      </c>
      <c r="F700" s="135">
        <v>1.5</v>
      </c>
      <c r="G700" s="130">
        <f t="shared" si="35"/>
        <v>2.4793388429752067E-2</v>
      </c>
      <c r="H700" s="157"/>
    </row>
    <row r="701" spans="1:8" s="131" customFormat="1" ht="27.85" customHeight="1" x14ac:dyDescent="0.45">
      <c r="A701" s="126" t="s">
        <v>2785</v>
      </c>
      <c r="B701" s="126"/>
      <c r="C701" s="127" t="s">
        <v>1595</v>
      </c>
      <c r="D701" s="134">
        <v>56.5</v>
      </c>
      <c r="E701" s="134">
        <v>58</v>
      </c>
      <c r="F701" s="135">
        <v>1.5</v>
      </c>
      <c r="G701" s="130">
        <f t="shared" ref="G701:G721" si="36">IFERROR(F701/D701,"na")</f>
        <v>2.6548672566371681E-2</v>
      </c>
      <c r="H701" s="157"/>
    </row>
    <row r="702" spans="1:8" s="131" customFormat="1" ht="27.85" customHeight="1" x14ac:dyDescent="0.45">
      <c r="A702" s="126" t="s">
        <v>2786</v>
      </c>
      <c r="B702" s="126"/>
      <c r="C702" s="127" t="s">
        <v>1595</v>
      </c>
      <c r="D702" s="134">
        <v>75</v>
      </c>
      <c r="E702" s="134">
        <v>76</v>
      </c>
      <c r="F702" s="135">
        <v>1</v>
      </c>
      <c r="G702" s="130">
        <f t="shared" si="36"/>
        <v>1.3333333333333334E-2</v>
      </c>
      <c r="H702" s="157"/>
    </row>
    <row r="703" spans="1:8" s="131" customFormat="1" ht="27.85" customHeight="1" x14ac:dyDescent="0.45">
      <c r="A703" s="126" t="s">
        <v>2787</v>
      </c>
      <c r="B703" s="126"/>
      <c r="C703" s="127" t="s">
        <v>1595</v>
      </c>
      <c r="D703" s="134">
        <v>650</v>
      </c>
      <c r="E703" s="134">
        <v>650</v>
      </c>
      <c r="F703" s="135">
        <v>0</v>
      </c>
      <c r="G703" s="130">
        <f t="shared" si="36"/>
        <v>0</v>
      </c>
      <c r="H703" s="157"/>
    </row>
    <row r="704" spans="1:8" s="131" customFormat="1" ht="27.85" customHeight="1" x14ac:dyDescent="0.45">
      <c r="A704" s="126" t="s">
        <v>2788</v>
      </c>
      <c r="B704" s="126"/>
      <c r="C704" s="127" t="s">
        <v>1595</v>
      </c>
      <c r="D704" s="134">
        <v>10</v>
      </c>
      <c r="E704" s="134">
        <v>10.199999999999999</v>
      </c>
      <c r="F704" s="135">
        <v>0.2</v>
      </c>
      <c r="G704" s="130">
        <f t="shared" si="36"/>
        <v>0.02</v>
      </c>
      <c r="H704" s="157"/>
    </row>
    <row r="705" spans="1:8" s="131" customFormat="1" ht="27.85" customHeight="1" x14ac:dyDescent="0.45">
      <c r="A705" s="126" t="s">
        <v>2789</v>
      </c>
      <c r="B705" s="126"/>
      <c r="C705" s="127" t="s">
        <v>1595</v>
      </c>
      <c r="D705" s="134">
        <v>9.1999999999999993</v>
      </c>
      <c r="E705" s="134">
        <v>9.5</v>
      </c>
      <c r="F705" s="135">
        <v>0.3</v>
      </c>
      <c r="G705" s="130">
        <f t="shared" si="36"/>
        <v>3.2608695652173912E-2</v>
      </c>
      <c r="H705" s="157"/>
    </row>
    <row r="706" spans="1:8" s="131" customFormat="1" ht="27.85" customHeight="1" x14ac:dyDescent="0.45">
      <c r="A706" s="126" t="s">
        <v>2790</v>
      </c>
      <c r="B706" s="126"/>
      <c r="C706" s="127" t="s">
        <v>1595</v>
      </c>
      <c r="D706" s="134">
        <v>16</v>
      </c>
      <c r="E706" s="134">
        <v>16.5</v>
      </c>
      <c r="F706" s="135">
        <v>0.5</v>
      </c>
      <c r="G706" s="130">
        <f t="shared" si="36"/>
        <v>3.125E-2</v>
      </c>
      <c r="H706" s="157"/>
    </row>
    <row r="707" spans="1:8" s="131" customFormat="1" ht="27.85" customHeight="1" x14ac:dyDescent="0.45">
      <c r="A707" s="126" t="s">
        <v>2791</v>
      </c>
      <c r="B707" s="126"/>
      <c r="C707" s="127" t="s">
        <v>1595</v>
      </c>
      <c r="D707" s="134">
        <v>4</v>
      </c>
      <c r="E707" s="134">
        <v>4</v>
      </c>
      <c r="F707" s="135">
        <v>0</v>
      </c>
      <c r="G707" s="130">
        <f t="shared" si="36"/>
        <v>0</v>
      </c>
      <c r="H707" s="157"/>
    </row>
    <row r="708" spans="1:8" s="131" customFormat="1" ht="27.85" customHeight="1" x14ac:dyDescent="0.45">
      <c r="A708" s="126" t="s">
        <v>2792</v>
      </c>
      <c r="B708" s="126"/>
      <c r="C708" s="127" t="s">
        <v>1595</v>
      </c>
      <c r="D708" s="134">
        <v>38.5</v>
      </c>
      <c r="E708" s="134">
        <v>39.25</v>
      </c>
      <c r="F708" s="135">
        <v>0.75</v>
      </c>
      <c r="G708" s="130">
        <f t="shared" si="36"/>
        <v>1.948051948051948E-2</v>
      </c>
      <c r="H708" s="157"/>
    </row>
    <row r="709" spans="1:8" s="131" customFormat="1" ht="27.85" customHeight="1" x14ac:dyDescent="0.45">
      <c r="A709" s="126" t="s">
        <v>2793</v>
      </c>
      <c r="B709" s="126"/>
      <c r="C709" s="127" t="s">
        <v>1595</v>
      </c>
      <c r="D709" s="134">
        <v>38.5</v>
      </c>
      <c r="E709" s="134">
        <v>39.25</v>
      </c>
      <c r="F709" s="135">
        <v>0.75</v>
      </c>
      <c r="G709" s="130">
        <f t="shared" si="36"/>
        <v>1.948051948051948E-2</v>
      </c>
      <c r="H709" s="157"/>
    </row>
    <row r="710" spans="1:8" s="131" customFormat="1" ht="27.85" customHeight="1" x14ac:dyDescent="0.45">
      <c r="A710" s="126" t="s">
        <v>2794</v>
      </c>
      <c r="B710" s="126"/>
      <c r="C710" s="127" t="s">
        <v>1595</v>
      </c>
      <c r="D710" s="134">
        <v>59</v>
      </c>
      <c r="E710" s="134">
        <v>60.5</v>
      </c>
      <c r="F710" s="135">
        <v>1.5</v>
      </c>
      <c r="G710" s="130">
        <f t="shared" si="36"/>
        <v>2.5423728813559324E-2</v>
      </c>
      <c r="H710" s="157"/>
    </row>
    <row r="711" spans="1:8" s="131" customFormat="1" ht="27.85" customHeight="1" x14ac:dyDescent="0.45">
      <c r="A711" s="126" t="s">
        <v>2795</v>
      </c>
      <c r="B711" s="126"/>
      <c r="C711" s="127" t="s">
        <v>1595</v>
      </c>
      <c r="D711" s="134">
        <v>31.5</v>
      </c>
      <c r="E711" s="134">
        <v>32</v>
      </c>
      <c r="F711" s="135">
        <v>0.5</v>
      </c>
      <c r="G711" s="130">
        <f t="shared" si="36"/>
        <v>1.5873015873015872E-2</v>
      </c>
      <c r="H711" s="157"/>
    </row>
    <row r="712" spans="1:8" s="131" customFormat="1" ht="27.85" customHeight="1" x14ac:dyDescent="0.45">
      <c r="A712" s="126" t="s">
        <v>2796</v>
      </c>
      <c r="B712" s="126"/>
      <c r="C712" s="127" t="s">
        <v>1595</v>
      </c>
      <c r="D712" s="134">
        <v>23</v>
      </c>
      <c r="E712" s="134">
        <v>23.5</v>
      </c>
      <c r="F712" s="135">
        <v>0.5</v>
      </c>
      <c r="G712" s="130">
        <f t="shared" si="36"/>
        <v>2.1739130434782608E-2</v>
      </c>
      <c r="H712" s="157"/>
    </row>
    <row r="713" spans="1:8" s="131" customFormat="1" ht="27.85" customHeight="1" x14ac:dyDescent="0.45">
      <c r="A713" s="126" t="s">
        <v>2797</v>
      </c>
      <c r="B713" s="126"/>
      <c r="C713" s="127" t="s">
        <v>1595</v>
      </c>
      <c r="D713" s="134">
        <v>24</v>
      </c>
      <c r="E713" s="134">
        <v>24.5</v>
      </c>
      <c r="F713" s="135">
        <v>0.5</v>
      </c>
      <c r="G713" s="130">
        <f t="shared" si="36"/>
        <v>2.0833333333333332E-2</v>
      </c>
      <c r="H713" s="157"/>
    </row>
    <row r="714" spans="1:8" s="131" customFormat="1" ht="27.85" customHeight="1" x14ac:dyDescent="0.45">
      <c r="A714" s="126" t="s">
        <v>2798</v>
      </c>
      <c r="B714" s="126"/>
      <c r="C714" s="127" t="s">
        <v>1595</v>
      </c>
      <c r="D714" s="134">
        <v>31</v>
      </c>
      <c r="E714" s="134">
        <v>32</v>
      </c>
      <c r="F714" s="135">
        <v>1</v>
      </c>
      <c r="G714" s="130">
        <f t="shared" si="36"/>
        <v>3.2258064516129031E-2</v>
      </c>
      <c r="H714" s="157"/>
    </row>
    <row r="715" spans="1:8" s="131" customFormat="1" ht="27.85" customHeight="1" x14ac:dyDescent="0.45">
      <c r="A715" s="126" t="s">
        <v>2799</v>
      </c>
      <c r="B715" s="126"/>
      <c r="C715" s="127" t="s">
        <v>1595</v>
      </c>
      <c r="D715" s="134">
        <v>5</v>
      </c>
      <c r="E715" s="134">
        <v>5</v>
      </c>
      <c r="F715" s="135">
        <v>0</v>
      </c>
      <c r="G715" s="130">
        <f t="shared" si="36"/>
        <v>0</v>
      </c>
      <c r="H715" s="157"/>
    </row>
    <row r="716" spans="1:8" s="131" customFormat="1" ht="27.85" customHeight="1" x14ac:dyDescent="0.45">
      <c r="A716" s="126" t="s">
        <v>2800</v>
      </c>
      <c r="B716" s="126"/>
      <c r="C716" s="127" t="s">
        <v>1595</v>
      </c>
      <c r="D716" s="134">
        <v>5</v>
      </c>
      <c r="E716" s="134">
        <v>5</v>
      </c>
      <c r="F716" s="135">
        <v>0</v>
      </c>
      <c r="G716" s="130">
        <f t="shared" si="36"/>
        <v>0</v>
      </c>
      <c r="H716" s="157"/>
    </row>
    <row r="717" spans="1:8" s="131" customFormat="1" ht="27.85" customHeight="1" x14ac:dyDescent="0.45">
      <c r="A717" s="126" t="s">
        <v>2801</v>
      </c>
      <c r="B717" s="126"/>
      <c r="C717" s="127" t="s">
        <v>1595</v>
      </c>
      <c r="D717" s="134">
        <v>15</v>
      </c>
      <c r="E717" s="134">
        <v>15.5</v>
      </c>
      <c r="F717" s="135">
        <v>0.5</v>
      </c>
      <c r="G717" s="130">
        <f t="shared" si="36"/>
        <v>3.3333333333333333E-2</v>
      </c>
      <c r="H717" s="157"/>
    </row>
    <row r="718" spans="1:8" s="131" customFormat="1" ht="27.85" customHeight="1" x14ac:dyDescent="0.45">
      <c r="A718" s="126" t="s">
        <v>2802</v>
      </c>
      <c r="B718" s="126"/>
      <c r="C718" s="127" t="s">
        <v>1595</v>
      </c>
      <c r="D718" s="134">
        <v>10.5</v>
      </c>
      <c r="E718" s="134">
        <v>10.8</v>
      </c>
      <c r="F718" s="135">
        <v>0.3</v>
      </c>
      <c r="G718" s="130">
        <f t="shared" si="36"/>
        <v>2.8571428571428571E-2</v>
      </c>
      <c r="H718" s="157"/>
    </row>
    <row r="719" spans="1:8" s="131" customFormat="1" ht="27.85" customHeight="1" x14ac:dyDescent="0.45">
      <c r="A719" s="126" t="s">
        <v>2803</v>
      </c>
      <c r="B719" s="126"/>
      <c r="C719" s="127" t="s">
        <v>1595</v>
      </c>
      <c r="D719" s="134">
        <v>10.5</v>
      </c>
      <c r="E719" s="134">
        <v>10.8</v>
      </c>
      <c r="F719" s="135">
        <v>0.3</v>
      </c>
      <c r="G719" s="130">
        <f t="shared" si="36"/>
        <v>2.8571428571428571E-2</v>
      </c>
      <c r="H719" s="157"/>
    </row>
    <row r="720" spans="1:8" s="131" customFormat="1" ht="27.85" customHeight="1" x14ac:dyDescent="0.45">
      <c r="A720" s="126" t="s">
        <v>2804</v>
      </c>
      <c r="B720" s="126"/>
      <c r="C720" s="127" t="s">
        <v>1595</v>
      </c>
      <c r="D720" s="134">
        <v>19.5</v>
      </c>
      <c r="E720" s="134">
        <v>20</v>
      </c>
      <c r="F720" s="135">
        <v>0.5</v>
      </c>
      <c r="G720" s="130">
        <f t="shared" si="36"/>
        <v>2.564102564102564E-2</v>
      </c>
      <c r="H720" s="157"/>
    </row>
    <row r="721" spans="1:8" s="131" customFormat="1" ht="27.85" customHeight="1" x14ac:dyDescent="0.45">
      <c r="A721" s="126" t="s">
        <v>2805</v>
      </c>
      <c r="B721" s="126"/>
      <c r="C721" s="127" t="s">
        <v>1595</v>
      </c>
      <c r="D721" s="134">
        <v>21.5</v>
      </c>
      <c r="E721" s="134">
        <v>22</v>
      </c>
      <c r="F721" s="135">
        <v>0.5</v>
      </c>
      <c r="G721" s="130">
        <f t="shared" si="36"/>
        <v>2.3255813953488372E-2</v>
      </c>
      <c r="H721" s="157"/>
    </row>
    <row r="722" spans="1:8" s="131" customFormat="1" ht="12" customHeight="1" x14ac:dyDescent="0.45">
      <c r="A722" s="126"/>
      <c r="B722" s="126"/>
      <c r="C722" s="127"/>
      <c r="D722" s="134"/>
      <c r="E722" s="134"/>
      <c r="F722" s="135"/>
      <c r="G722" s="130"/>
      <c r="H722" s="157"/>
    </row>
    <row r="723" spans="1:8" s="131" customFormat="1" ht="27.85" customHeight="1" x14ac:dyDescent="0.45">
      <c r="A723" s="137" t="s">
        <v>2806</v>
      </c>
      <c r="B723" s="137"/>
      <c r="C723" s="138"/>
      <c r="D723" s="139"/>
      <c r="E723" s="139"/>
      <c r="F723" s="140"/>
      <c r="G723" s="141"/>
      <c r="H723" s="157"/>
    </row>
    <row r="724" spans="1:8" s="131" customFormat="1" ht="27.85" customHeight="1" x14ac:dyDescent="0.45">
      <c r="A724" s="121" t="s">
        <v>2810</v>
      </c>
      <c r="B724" s="121"/>
      <c r="C724" s="142"/>
      <c r="D724" s="150"/>
      <c r="E724" s="150"/>
      <c r="F724" s="151"/>
      <c r="G724" s="145"/>
      <c r="H724" s="157"/>
    </row>
    <row r="725" spans="1:8" s="131" customFormat="1" ht="27.85" customHeight="1" x14ac:dyDescent="0.45">
      <c r="A725" s="126" t="s">
        <v>2807</v>
      </c>
      <c r="B725" s="126"/>
      <c r="C725" s="127" t="s">
        <v>1842</v>
      </c>
      <c r="D725" s="134">
        <v>2872</v>
      </c>
      <c r="E725" s="134">
        <v>2872</v>
      </c>
      <c r="F725" s="135">
        <v>0</v>
      </c>
      <c r="G725" s="164">
        <f>IFERROR(F725/D725,"na")</f>
        <v>0</v>
      </c>
      <c r="H725" s="157"/>
    </row>
    <row r="726" spans="1:8" s="131" customFormat="1" ht="27.85" customHeight="1" x14ac:dyDescent="0.45">
      <c r="A726" s="126" t="s">
        <v>2808</v>
      </c>
      <c r="B726" s="126"/>
      <c r="C726" s="127" t="s">
        <v>1842</v>
      </c>
      <c r="D726" s="134">
        <v>14233</v>
      </c>
      <c r="E726" s="134">
        <v>14233</v>
      </c>
      <c r="F726" s="135">
        <v>0</v>
      </c>
      <c r="G726" s="164">
        <f>IFERROR(F726/D726,"na")</f>
        <v>0</v>
      </c>
      <c r="H726" s="157"/>
    </row>
    <row r="727" spans="1:8" s="131" customFormat="1" ht="27.85" customHeight="1" x14ac:dyDescent="0.45">
      <c r="A727" s="126" t="s">
        <v>2809</v>
      </c>
      <c r="B727" s="126"/>
      <c r="C727" s="127" t="s">
        <v>1842</v>
      </c>
      <c r="D727" s="134">
        <v>453</v>
      </c>
      <c r="E727" s="134">
        <v>453</v>
      </c>
      <c r="F727" s="135">
        <v>0</v>
      </c>
      <c r="G727" s="164">
        <f>IFERROR(F727/D727,"na")</f>
        <v>0</v>
      </c>
      <c r="H727" s="157"/>
    </row>
    <row r="728" spans="1:8" s="131" customFormat="1" ht="27.85" customHeight="1" x14ac:dyDescent="0.45">
      <c r="A728" s="121" t="s">
        <v>2811</v>
      </c>
      <c r="B728" s="121"/>
      <c r="C728" s="142"/>
      <c r="D728" s="150"/>
      <c r="E728" s="150"/>
      <c r="F728" s="151"/>
      <c r="G728" s="145"/>
      <c r="H728" s="157"/>
    </row>
    <row r="729" spans="1:8" s="131" customFormat="1" ht="27.85" customHeight="1" x14ac:dyDescent="0.45">
      <c r="A729" s="126" t="s">
        <v>2812</v>
      </c>
      <c r="B729" s="126"/>
      <c r="C729" s="127" t="s">
        <v>1842</v>
      </c>
      <c r="D729" s="134">
        <v>164.5</v>
      </c>
      <c r="E729" s="134">
        <v>164.5</v>
      </c>
      <c r="F729" s="135">
        <f>E729-D729</f>
        <v>0</v>
      </c>
      <c r="G729" s="130">
        <f t="shared" ref="G729:G756" si="37">IFERROR(F729/D729,"na")</f>
        <v>0</v>
      </c>
      <c r="H729" s="157"/>
    </row>
    <row r="730" spans="1:8" s="131" customFormat="1" ht="27.85" customHeight="1" x14ac:dyDescent="0.45">
      <c r="A730" s="126" t="s">
        <v>2813</v>
      </c>
      <c r="B730" s="126"/>
      <c r="C730" s="127" t="s">
        <v>1842</v>
      </c>
      <c r="D730" s="134">
        <v>104.6</v>
      </c>
      <c r="E730" s="134">
        <v>104.6</v>
      </c>
      <c r="F730" s="135">
        <f>E730-D730</f>
        <v>0</v>
      </c>
      <c r="G730" s="130">
        <f t="shared" si="37"/>
        <v>0</v>
      </c>
      <c r="H730" s="157"/>
    </row>
    <row r="731" spans="1:8" s="131" customFormat="1" ht="27.85" customHeight="1" x14ac:dyDescent="0.45">
      <c r="A731" s="126" t="s">
        <v>2814</v>
      </c>
      <c r="B731" s="126"/>
      <c r="C731" s="127" t="s">
        <v>1842</v>
      </c>
      <c r="D731" s="134">
        <v>164.5</v>
      </c>
      <c r="E731" s="134">
        <v>164.5</v>
      </c>
      <c r="F731" s="135">
        <f>E731-D731</f>
        <v>0</v>
      </c>
      <c r="G731" s="130">
        <f t="shared" si="37"/>
        <v>0</v>
      </c>
      <c r="H731" s="157"/>
    </row>
    <row r="732" spans="1:8" s="131" customFormat="1" ht="27.85" customHeight="1" x14ac:dyDescent="0.45">
      <c r="A732" s="126" t="s">
        <v>3565</v>
      </c>
      <c r="B732" s="126"/>
      <c r="C732" s="127" t="s">
        <v>1842</v>
      </c>
      <c r="D732" s="134">
        <v>132.4</v>
      </c>
      <c r="E732" s="134">
        <v>132.4</v>
      </c>
      <c r="F732" s="135">
        <f>E732-D732</f>
        <v>0</v>
      </c>
      <c r="G732" s="130">
        <f t="shared" si="37"/>
        <v>0</v>
      </c>
      <c r="H732" s="157"/>
    </row>
    <row r="733" spans="1:8" s="131" customFormat="1" ht="27.85" customHeight="1" x14ac:dyDescent="0.45">
      <c r="A733" s="126" t="s">
        <v>3564</v>
      </c>
      <c r="B733" s="126"/>
      <c r="C733" s="127" t="s">
        <v>1842</v>
      </c>
      <c r="D733" s="134">
        <v>1240.7</v>
      </c>
      <c r="E733" s="152">
        <v>1240.7</v>
      </c>
      <c r="F733" s="135">
        <f t="shared" ref="F733:F780" si="38">E733-D733</f>
        <v>0</v>
      </c>
      <c r="G733" s="130">
        <f t="shared" si="37"/>
        <v>0</v>
      </c>
      <c r="H733" s="157"/>
    </row>
    <row r="734" spans="1:8" s="131" customFormat="1" ht="27.85" customHeight="1" x14ac:dyDescent="0.45">
      <c r="A734" s="126" t="s">
        <v>3566</v>
      </c>
      <c r="B734" s="126"/>
      <c r="C734" s="127" t="s">
        <v>1842</v>
      </c>
      <c r="D734" s="134">
        <v>1240.7</v>
      </c>
      <c r="E734" s="152">
        <v>1240.7</v>
      </c>
      <c r="F734" s="135">
        <f t="shared" si="38"/>
        <v>0</v>
      </c>
      <c r="G734" s="130">
        <f t="shared" si="37"/>
        <v>0</v>
      </c>
      <c r="H734" s="157"/>
    </row>
    <row r="735" spans="1:8" s="131" customFormat="1" ht="27.85" customHeight="1" x14ac:dyDescent="0.45">
      <c r="A735" s="126" t="s">
        <v>3563</v>
      </c>
      <c r="B735" s="126"/>
      <c r="C735" s="127" t="s">
        <v>1842</v>
      </c>
      <c r="D735" s="134">
        <v>1240.7</v>
      </c>
      <c r="E735" s="152">
        <v>1240.7</v>
      </c>
      <c r="F735" s="135">
        <f t="shared" si="38"/>
        <v>0</v>
      </c>
      <c r="G735" s="130">
        <f t="shared" si="37"/>
        <v>0</v>
      </c>
      <c r="H735" s="157"/>
    </row>
    <row r="736" spans="1:8" s="131" customFormat="1" ht="27.85" customHeight="1" x14ac:dyDescent="0.45">
      <c r="A736" s="126" t="s">
        <v>3562</v>
      </c>
      <c r="B736" s="126"/>
      <c r="C736" s="127" t="s">
        <v>1842</v>
      </c>
      <c r="D736" s="134">
        <v>1240.7</v>
      </c>
      <c r="E736" s="152">
        <v>1240.7</v>
      </c>
      <c r="F736" s="135">
        <f t="shared" si="38"/>
        <v>0</v>
      </c>
      <c r="G736" s="130">
        <f t="shared" si="37"/>
        <v>0</v>
      </c>
      <c r="H736" s="157"/>
    </row>
    <row r="737" spans="1:8" s="131" customFormat="1" ht="27.85" customHeight="1" x14ac:dyDescent="0.45">
      <c r="A737" s="126" t="s">
        <v>3561</v>
      </c>
      <c r="B737" s="126"/>
      <c r="C737" s="127" t="s">
        <v>1842</v>
      </c>
      <c r="D737" s="134">
        <v>1240.7</v>
      </c>
      <c r="E737" s="152">
        <v>1240.7</v>
      </c>
      <c r="F737" s="135">
        <f t="shared" si="38"/>
        <v>0</v>
      </c>
      <c r="G737" s="130">
        <f t="shared" si="37"/>
        <v>0</v>
      </c>
      <c r="H737" s="157"/>
    </row>
    <row r="738" spans="1:8" s="131" customFormat="1" ht="27.85" customHeight="1" x14ac:dyDescent="0.45">
      <c r="A738" s="126" t="s">
        <v>3560</v>
      </c>
      <c r="B738" s="126"/>
      <c r="C738" s="127" t="s">
        <v>1842</v>
      </c>
      <c r="D738" s="134">
        <v>1240.7</v>
      </c>
      <c r="E738" s="152">
        <v>1240.7</v>
      </c>
      <c r="F738" s="135">
        <f t="shared" si="38"/>
        <v>0</v>
      </c>
      <c r="G738" s="130">
        <f t="shared" si="37"/>
        <v>0</v>
      </c>
      <c r="H738" s="157"/>
    </row>
    <row r="739" spans="1:8" s="131" customFormat="1" ht="27.85" customHeight="1" x14ac:dyDescent="0.45">
      <c r="A739" s="126" t="s">
        <v>3559</v>
      </c>
      <c r="B739" s="126"/>
      <c r="C739" s="127" t="s">
        <v>1842</v>
      </c>
      <c r="D739" s="134">
        <v>1240.7</v>
      </c>
      <c r="E739" s="152">
        <v>1240.7</v>
      </c>
      <c r="F739" s="135">
        <f t="shared" si="38"/>
        <v>0</v>
      </c>
      <c r="G739" s="130">
        <f t="shared" si="37"/>
        <v>0</v>
      </c>
      <c r="H739" s="157"/>
    </row>
    <row r="740" spans="1:8" s="131" customFormat="1" ht="27.85" customHeight="1" x14ac:dyDescent="0.45">
      <c r="A740" s="126" t="s">
        <v>3558</v>
      </c>
      <c r="B740" s="126"/>
      <c r="C740" s="127" t="s">
        <v>1842</v>
      </c>
      <c r="D740" s="134">
        <v>1240.7</v>
      </c>
      <c r="E740" s="152">
        <v>1240.7</v>
      </c>
      <c r="F740" s="135">
        <f t="shared" si="38"/>
        <v>0</v>
      </c>
      <c r="G740" s="130">
        <f t="shared" si="37"/>
        <v>0</v>
      </c>
      <c r="H740" s="157"/>
    </row>
    <row r="741" spans="1:8" s="131" customFormat="1" ht="27.85" customHeight="1" x14ac:dyDescent="0.45">
      <c r="A741" s="126" t="s">
        <v>3557</v>
      </c>
      <c r="B741" s="126"/>
      <c r="C741" s="127" t="s">
        <v>1842</v>
      </c>
      <c r="D741" s="134">
        <v>306.7</v>
      </c>
      <c r="E741" s="152">
        <v>306.7</v>
      </c>
      <c r="F741" s="135">
        <f t="shared" si="38"/>
        <v>0</v>
      </c>
      <c r="G741" s="130">
        <f t="shared" si="37"/>
        <v>0</v>
      </c>
      <c r="H741" s="157"/>
    </row>
    <row r="742" spans="1:8" s="131" customFormat="1" ht="27.85" customHeight="1" x14ac:dyDescent="0.45">
      <c r="A742" s="126" t="s">
        <v>3556</v>
      </c>
      <c r="B742" s="126"/>
      <c r="C742" s="127" t="s">
        <v>1842</v>
      </c>
      <c r="D742" s="134">
        <v>620.29999999999995</v>
      </c>
      <c r="E742" s="152">
        <v>620.29999999999995</v>
      </c>
      <c r="F742" s="135">
        <f t="shared" si="38"/>
        <v>0</v>
      </c>
      <c r="G742" s="130">
        <f t="shared" si="37"/>
        <v>0</v>
      </c>
      <c r="H742" s="157"/>
    </row>
    <row r="743" spans="1:8" s="131" customFormat="1" ht="27.85" customHeight="1" x14ac:dyDescent="0.45">
      <c r="A743" s="126" t="s">
        <v>3555</v>
      </c>
      <c r="B743" s="126"/>
      <c r="C743" s="127" t="s">
        <v>1842</v>
      </c>
      <c r="D743" s="134">
        <v>306.7</v>
      </c>
      <c r="E743" s="152">
        <v>306.7</v>
      </c>
      <c r="F743" s="135">
        <f t="shared" si="38"/>
        <v>0</v>
      </c>
      <c r="G743" s="130">
        <f t="shared" si="37"/>
        <v>0</v>
      </c>
      <c r="H743" s="157"/>
    </row>
    <row r="744" spans="1:8" s="131" customFormat="1" ht="27.85" customHeight="1" x14ac:dyDescent="0.45">
      <c r="A744" s="126" t="s">
        <v>2815</v>
      </c>
      <c r="B744" s="126"/>
      <c r="C744" s="127" t="s">
        <v>1842</v>
      </c>
      <c r="D744" s="134">
        <v>188.2</v>
      </c>
      <c r="E744" s="152">
        <v>188.2</v>
      </c>
      <c r="F744" s="135">
        <f t="shared" si="38"/>
        <v>0</v>
      </c>
      <c r="G744" s="130">
        <f t="shared" si="37"/>
        <v>0</v>
      </c>
      <c r="H744" s="157"/>
    </row>
    <row r="745" spans="1:8" s="131" customFormat="1" ht="27.85" customHeight="1" x14ac:dyDescent="0.45">
      <c r="A745" s="126" t="s">
        <v>2816</v>
      </c>
      <c r="B745" s="126"/>
      <c r="C745" s="127" t="s">
        <v>1842</v>
      </c>
      <c r="D745" s="134">
        <v>1240.7</v>
      </c>
      <c r="E745" s="152">
        <v>1240.7</v>
      </c>
      <c r="F745" s="135">
        <f t="shared" si="38"/>
        <v>0</v>
      </c>
      <c r="G745" s="130">
        <f t="shared" si="37"/>
        <v>0</v>
      </c>
      <c r="H745" s="157"/>
    </row>
    <row r="746" spans="1:8" s="131" customFormat="1" ht="27.85" customHeight="1" x14ac:dyDescent="0.45">
      <c r="A746" s="126" t="s">
        <v>2817</v>
      </c>
      <c r="B746" s="126"/>
      <c r="C746" s="127" t="s">
        <v>1842</v>
      </c>
      <c r="D746" s="134">
        <v>188.2</v>
      </c>
      <c r="E746" s="152">
        <v>188.2</v>
      </c>
      <c r="F746" s="135">
        <f t="shared" si="38"/>
        <v>0</v>
      </c>
      <c r="G746" s="130">
        <f t="shared" si="37"/>
        <v>0</v>
      </c>
      <c r="H746" s="157"/>
    </row>
    <row r="747" spans="1:8" s="131" customFormat="1" ht="27.85" customHeight="1" x14ac:dyDescent="0.45">
      <c r="A747" s="126" t="s">
        <v>2818</v>
      </c>
      <c r="B747" s="126"/>
      <c r="C747" s="127" t="s">
        <v>1842</v>
      </c>
      <c r="D747" s="134">
        <v>1240.7</v>
      </c>
      <c r="E747" s="152">
        <v>1240.7</v>
      </c>
      <c r="F747" s="135">
        <f t="shared" si="38"/>
        <v>0</v>
      </c>
      <c r="G747" s="130">
        <f t="shared" si="37"/>
        <v>0</v>
      </c>
      <c r="H747" s="157"/>
    </row>
    <row r="748" spans="1:8" s="131" customFormat="1" ht="27.85" customHeight="1" x14ac:dyDescent="0.45">
      <c r="A748" s="126" t="s">
        <v>2819</v>
      </c>
      <c r="B748" s="126"/>
      <c r="C748" s="127" t="s">
        <v>1842</v>
      </c>
      <c r="D748" s="134">
        <v>188.7</v>
      </c>
      <c r="E748" s="152">
        <v>188.7</v>
      </c>
      <c r="F748" s="135">
        <f t="shared" si="38"/>
        <v>0</v>
      </c>
      <c r="G748" s="130">
        <f t="shared" si="37"/>
        <v>0</v>
      </c>
      <c r="H748" s="157"/>
    </row>
    <row r="749" spans="1:8" s="131" customFormat="1" ht="27.85" customHeight="1" x14ac:dyDescent="0.45">
      <c r="A749" s="126" t="s">
        <v>2820</v>
      </c>
      <c r="B749" s="126"/>
      <c r="C749" s="127" t="s">
        <v>1842</v>
      </c>
      <c r="D749" s="134">
        <v>592.5</v>
      </c>
      <c r="E749" s="152">
        <v>592.5</v>
      </c>
      <c r="F749" s="135">
        <f t="shared" si="38"/>
        <v>0</v>
      </c>
      <c r="G749" s="130">
        <f t="shared" si="37"/>
        <v>0</v>
      </c>
      <c r="H749" s="157"/>
    </row>
    <row r="750" spans="1:8" s="131" customFormat="1" ht="27.85" customHeight="1" x14ac:dyDescent="0.45">
      <c r="A750" s="126" t="s">
        <v>2821</v>
      </c>
      <c r="B750" s="126"/>
      <c r="C750" s="127" t="s">
        <v>1842</v>
      </c>
      <c r="D750" s="134">
        <v>1212.8</v>
      </c>
      <c r="E750" s="152">
        <v>1212.8</v>
      </c>
      <c r="F750" s="135">
        <f t="shared" si="38"/>
        <v>0</v>
      </c>
      <c r="G750" s="130">
        <f t="shared" si="37"/>
        <v>0</v>
      </c>
      <c r="H750" s="157"/>
    </row>
    <row r="751" spans="1:8" s="131" customFormat="1" ht="27.85" customHeight="1" x14ac:dyDescent="0.45">
      <c r="A751" s="126" t="s">
        <v>2822</v>
      </c>
      <c r="B751" s="126"/>
      <c r="C751" s="127" t="s">
        <v>1842</v>
      </c>
      <c r="D751" s="134">
        <v>1310.4000000000001</v>
      </c>
      <c r="E751" s="152">
        <v>1310.4000000000001</v>
      </c>
      <c r="F751" s="135">
        <f t="shared" si="38"/>
        <v>0</v>
      </c>
      <c r="G751" s="130">
        <f t="shared" si="37"/>
        <v>0</v>
      </c>
      <c r="H751" s="157"/>
    </row>
    <row r="752" spans="1:8" s="131" customFormat="1" ht="27.85" customHeight="1" x14ac:dyDescent="0.45">
      <c r="A752" s="126" t="s">
        <v>2823</v>
      </c>
      <c r="B752" s="126"/>
      <c r="C752" s="127" t="s">
        <v>1842</v>
      </c>
      <c r="D752" s="134">
        <v>1407.9</v>
      </c>
      <c r="E752" s="152">
        <v>1407.9</v>
      </c>
      <c r="F752" s="135">
        <f t="shared" si="38"/>
        <v>0</v>
      </c>
      <c r="G752" s="130">
        <f t="shared" si="37"/>
        <v>0</v>
      </c>
      <c r="H752" s="157"/>
    </row>
    <row r="753" spans="1:8" s="131" customFormat="1" ht="27.85" customHeight="1" x14ac:dyDescent="0.45">
      <c r="A753" s="126" t="s">
        <v>2824</v>
      </c>
      <c r="B753" s="126"/>
      <c r="C753" s="127" t="s">
        <v>1842</v>
      </c>
      <c r="D753" s="134">
        <v>3213.2</v>
      </c>
      <c r="E753" s="152">
        <v>3213.2</v>
      </c>
      <c r="F753" s="135">
        <f t="shared" si="38"/>
        <v>0</v>
      </c>
      <c r="G753" s="130">
        <f t="shared" si="37"/>
        <v>0</v>
      </c>
      <c r="H753" s="157"/>
    </row>
    <row r="754" spans="1:8" s="131" customFormat="1" ht="27.85" customHeight="1" x14ac:dyDescent="0.45">
      <c r="A754" s="126" t="s">
        <v>2825</v>
      </c>
      <c r="B754" s="126"/>
      <c r="C754" s="127" t="s">
        <v>1842</v>
      </c>
      <c r="D754" s="134">
        <v>1080.4000000000001</v>
      </c>
      <c r="E754" s="152">
        <v>1080.4000000000001</v>
      </c>
      <c r="F754" s="135">
        <f t="shared" si="38"/>
        <v>0</v>
      </c>
      <c r="G754" s="130">
        <f t="shared" si="37"/>
        <v>0</v>
      </c>
      <c r="H754" s="157"/>
    </row>
    <row r="755" spans="1:8" s="131" customFormat="1" ht="27.85" customHeight="1" x14ac:dyDescent="0.45">
      <c r="A755" s="126" t="s">
        <v>2826</v>
      </c>
      <c r="B755" s="126"/>
      <c r="C755" s="127" t="s">
        <v>1842</v>
      </c>
      <c r="D755" s="134">
        <v>1456.7</v>
      </c>
      <c r="E755" s="152">
        <v>1456.7</v>
      </c>
      <c r="F755" s="135">
        <f t="shared" si="38"/>
        <v>0</v>
      </c>
      <c r="G755" s="130">
        <f t="shared" si="37"/>
        <v>0</v>
      </c>
      <c r="H755" s="157"/>
    </row>
    <row r="756" spans="1:8" s="131" customFormat="1" ht="27.85" customHeight="1" x14ac:dyDescent="0.45">
      <c r="A756" s="126" t="s">
        <v>2827</v>
      </c>
      <c r="B756" s="126"/>
      <c r="C756" s="127" t="s">
        <v>1842</v>
      </c>
      <c r="D756" s="134">
        <v>3213.2</v>
      </c>
      <c r="E756" s="152">
        <v>3213.2</v>
      </c>
      <c r="F756" s="135">
        <f t="shared" si="38"/>
        <v>0</v>
      </c>
      <c r="G756" s="130">
        <f t="shared" si="37"/>
        <v>0</v>
      </c>
      <c r="H756" s="157"/>
    </row>
    <row r="757" spans="1:8" s="131" customFormat="1" ht="27.85" customHeight="1" x14ac:dyDescent="0.45">
      <c r="A757" s="126" t="s">
        <v>2828</v>
      </c>
      <c r="B757" s="126"/>
      <c r="C757" s="127" t="s">
        <v>1842</v>
      </c>
      <c r="D757" s="134">
        <v>8189.8</v>
      </c>
      <c r="E757" s="152">
        <v>8189.8</v>
      </c>
      <c r="F757" s="135">
        <f t="shared" si="38"/>
        <v>0</v>
      </c>
      <c r="G757" s="130">
        <f t="shared" ref="G757:G780" si="39">IFERROR(F757/D757,"na")</f>
        <v>0</v>
      </c>
      <c r="H757" s="157"/>
    </row>
    <row r="758" spans="1:8" s="131" customFormat="1" ht="27.85" customHeight="1" x14ac:dyDescent="0.45">
      <c r="A758" s="126" t="s">
        <v>2829</v>
      </c>
      <c r="B758" s="126"/>
      <c r="C758" s="127" t="s">
        <v>1842</v>
      </c>
      <c r="D758" s="134">
        <v>24151.1</v>
      </c>
      <c r="E758" s="152">
        <v>24151.1</v>
      </c>
      <c r="F758" s="135">
        <f t="shared" si="38"/>
        <v>0</v>
      </c>
      <c r="G758" s="130">
        <f t="shared" si="39"/>
        <v>0</v>
      </c>
      <c r="H758" s="157"/>
    </row>
    <row r="759" spans="1:8" s="131" customFormat="1" ht="27.85" customHeight="1" x14ac:dyDescent="0.45">
      <c r="A759" s="126" t="s">
        <v>2830</v>
      </c>
      <c r="B759" s="126"/>
      <c r="C759" s="127" t="s">
        <v>1842</v>
      </c>
      <c r="D759" s="134">
        <v>54282.400000000001</v>
      </c>
      <c r="E759" s="152">
        <v>54282.400000000001</v>
      </c>
      <c r="F759" s="135">
        <f t="shared" si="38"/>
        <v>0</v>
      </c>
      <c r="G759" s="130">
        <f t="shared" si="39"/>
        <v>0</v>
      </c>
      <c r="H759" s="157"/>
    </row>
    <row r="760" spans="1:8" s="131" customFormat="1" ht="27.85" customHeight="1" x14ac:dyDescent="0.45">
      <c r="A760" s="126" t="s">
        <v>2831</v>
      </c>
      <c r="B760" s="126"/>
      <c r="C760" s="127" t="s">
        <v>1842</v>
      </c>
      <c r="D760" s="134">
        <v>188.2</v>
      </c>
      <c r="E760" s="152">
        <v>188.2</v>
      </c>
      <c r="F760" s="135">
        <f t="shared" si="38"/>
        <v>0</v>
      </c>
      <c r="G760" s="130">
        <f t="shared" si="39"/>
        <v>0</v>
      </c>
      <c r="H760" s="157"/>
    </row>
    <row r="761" spans="1:8" s="131" customFormat="1" ht="27.85" customHeight="1" x14ac:dyDescent="0.45">
      <c r="A761" s="126" t="s">
        <v>2832</v>
      </c>
      <c r="B761" s="126"/>
      <c r="C761" s="127" t="s">
        <v>1842</v>
      </c>
      <c r="D761" s="134">
        <v>592.5</v>
      </c>
      <c r="E761" s="152">
        <v>592.5</v>
      </c>
      <c r="F761" s="135">
        <f t="shared" si="38"/>
        <v>0</v>
      </c>
      <c r="G761" s="130">
        <f t="shared" si="39"/>
        <v>0</v>
      </c>
      <c r="H761" s="157"/>
    </row>
    <row r="762" spans="1:8" s="131" customFormat="1" ht="27.85" customHeight="1" x14ac:dyDescent="0.45">
      <c r="A762" s="126" t="s">
        <v>2833</v>
      </c>
      <c r="B762" s="126"/>
      <c r="C762" s="127" t="s">
        <v>1842</v>
      </c>
      <c r="D762" s="134">
        <v>1212.8</v>
      </c>
      <c r="E762" s="152">
        <v>1212.8</v>
      </c>
      <c r="F762" s="135">
        <f t="shared" si="38"/>
        <v>0</v>
      </c>
      <c r="G762" s="130">
        <f t="shared" si="39"/>
        <v>0</v>
      </c>
      <c r="H762" s="157"/>
    </row>
    <row r="763" spans="1:8" s="131" customFormat="1" ht="27.85" customHeight="1" x14ac:dyDescent="0.45">
      <c r="A763" s="126" t="s">
        <v>2834</v>
      </c>
      <c r="B763" s="126"/>
      <c r="C763" s="127" t="s">
        <v>1842</v>
      </c>
      <c r="D763" s="134">
        <v>1310.4000000000001</v>
      </c>
      <c r="E763" s="152">
        <v>1310.4000000000001</v>
      </c>
      <c r="F763" s="135">
        <f t="shared" si="38"/>
        <v>0</v>
      </c>
      <c r="G763" s="130">
        <f t="shared" si="39"/>
        <v>0</v>
      </c>
      <c r="H763" s="157"/>
    </row>
    <row r="764" spans="1:8" s="131" customFormat="1" ht="27.85" customHeight="1" x14ac:dyDescent="0.45">
      <c r="A764" s="126" t="s">
        <v>2835</v>
      </c>
      <c r="B764" s="126"/>
      <c r="C764" s="127" t="s">
        <v>1842</v>
      </c>
      <c r="D764" s="134">
        <v>3213.2</v>
      </c>
      <c r="E764" s="152">
        <v>3213.2</v>
      </c>
      <c r="F764" s="135">
        <f t="shared" si="38"/>
        <v>0</v>
      </c>
      <c r="G764" s="130">
        <f t="shared" si="39"/>
        <v>0</v>
      </c>
      <c r="H764" s="157"/>
    </row>
    <row r="765" spans="1:8" s="131" customFormat="1" ht="27.85" customHeight="1" x14ac:dyDescent="0.45">
      <c r="A765" s="126" t="s">
        <v>2836</v>
      </c>
      <c r="B765" s="126"/>
      <c r="C765" s="127" t="s">
        <v>1842</v>
      </c>
      <c r="D765" s="134">
        <v>1080.4000000000001</v>
      </c>
      <c r="E765" s="152">
        <v>1080.4000000000001</v>
      </c>
      <c r="F765" s="135">
        <f t="shared" si="38"/>
        <v>0</v>
      </c>
      <c r="G765" s="130">
        <f t="shared" si="39"/>
        <v>0</v>
      </c>
      <c r="H765" s="157"/>
    </row>
    <row r="766" spans="1:8" s="131" customFormat="1" ht="27.85" customHeight="1" x14ac:dyDescent="0.45">
      <c r="A766" s="126" t="s">
        <v>2837</v>
      </c>
      <c r="B766" s="126"/>
      <c r="C766" s="127" t="s">
        <v>1842</v>
      </c>
      <c r="D766" s="134">
        <v>1456.7</v>
      </c>
      <c r="E766" s="152">
        <v>1456.7</v>
      </c>
      <c r="F766" s="135">
        <f t="shared" si="38"/>
        <v>0</v>
      </c>
      <c r="G766" s="130">
        <f t="shared" si="39"/>
        <v>0</v>
      </c>
      <c r="H766" s="157"/>
    </row>
    <row r="767" spans="1:8" s="131" customFormat="1" ht="27.85" customHeight="1" x14ac:dyDescent="0.45">
      <c r="A767" s="126" t="s">
        <v>2838</v>
      </c>
      <c r="B767" s="126"/>
      <c r="C767" s="127" t="s">
        <v>1842</v>
      </c>
      <c r="D767" s="134">
        <v>3213.2</v>
      </c>
      <c r="E767" s="152">
        <v>3213.2</v>
      </c>
      <c r="F767" s="135">
        <f t="shared" si="38"/>
        <v>0</v>
      </c>
      <c r="G767" s="130">
        <f t="shared" si="39"/>
        <v>0</v>
      </c>
      <c r="H767" s="157"/>
    </row>
    <row r="768" spans="1:8" s="131" customFormat="1" ht="27.85" customHeight="1" x14ac:dyDescent="0.45">
      <c r="A768" s="126" t="s">
        <v>2839</v>
      </c>
      <c r="B768" s="126"/>
      <c r="C768" s="127" t="s">
        <v>1842</v>
      </c>
      <c r="D768" s="134">
        <v>188.2</v>
      </c>
      <c r="E768" s="152">
        <v>188.2</v>
      </c>
      <c r="F768" s="135">
        <f t="shared" si="38"/>
        <v>0</v>
      </c>
      <c r="G768" s="130">
        <f t="shared" si="39"/>
        <v>0</v>
      </c>
      <c r="H768" s="157"/>
    </row>
    <row r="769" spans="1:8" s="131" customFormat="1" ht="27.85" customHeight="1" x14ac:dyDescent="0.45">
      <c r="A769" s="126" t="s">
        <v>2840</v>
      </c>
      <c r="B769" s="126"/>
      <c r="C769" s="127" t="s">
        <v>1842</v>
      </c>
      <c r="D769" s="134">
        <v>404.3</v>
      </c>
      <c r="E769" s="152">
        <v>404.3</v>
      </c>
      <c r="F769" s="135">
        <f t="shared" si="38"/>
        <v>0</v>
      </c>
      <c r="G769" s="130">
        <f t="shared" si="39"/>
        <v>0</v>
      </c>
      <c r="H769" s="157"/>
    </row>
    <row r="770" spans="1:8" s="131" customFormat="1" ht="27.85" customHeight="1" x14ac:dyDescent="0.45">
      <c r="A770" s="126" t="s">
        <v>2841</v>
      </c>
      <c r="B770" s="126"/>
      <c r="C770" s="127" t="s">
        <v>1842</v>
      </c>
      <c r="D770" s="134">
        <v>188.2</v>
      </c>
      <c r="E770" s="152">
        <v>188.2</v>
      </c>
      <c r="F770" s="135">
        <f t="shared" si="38"/>
        <v>0</v>
      </c>
      <c r="G770" s="130">
        <f t="shared" si="39"/>
        <v>0</v>
      </c>
      <c r="H770" s="157"/>
    </row>
    <row r="771" spans="1:8" s="131" customFormat="1" ht="27.85" customHeight="1" x14ac:dyDescent="0.45">
      <c r="A771" s="126" t="s">
        <v>2842</v>
      </c>
      <c r="B771" s="126"/>
      <c r="C771" s="127" t="s">
        <v>1842</v>
      </c>
      <c r="D771" s="134">
        <v>404.3</v>
      </c>
      <c r="E771" s="152">
        <v>404.3</v>
      </c>
      <c r="F771" s="135">
        <f t="shared" si="38"/>
        <v>0</v>
      </c>
      <c r="G771" s="130">
        <f t="shared" si="39"/>
        <v>0</v>
      </c>
      <c r="H771" s="157"/>
    </row>
    <row r="772" spans="1:8" s="131" customFormat="1" ht="27.85" customHeight="1" x14ac:dyDescent="0.45">
      <c r="A772" s="126" t="s">
        <v>2843</v>
      </c>
      <c r="B772" s="126"/>
      <c r="C772" s="127" t="s">
        <v>1842</v>
      </c>
      <c r="D772" s="134">
        <v>306.7</v>
      </c>
      <c r="E772" s="152">
        <v>306.7</v>
      </c>
      <c r="F772" s="135">
        <f t="shared" si="38"/>
        <v>0</v>
      </c>
      <c r="G772" s="130">
        <f t="shared" si="39"/>
        <v>0</v>
      </c>
      <c r="H772" s="157"/>
    </row>
    <row r="773" spans="1:8" s="131" customFormat="1" ht="27.85" customHeight="1" x14ac:dyDescent="0.45">
      <c r="A773" s="126" t="s">
        <v>2844</v>
      </c>
      <c r="B773" s="126"/>
      <c r="C773" s="127" t="s">
        <v>1842</v>
      </c>
      <c r="D773" s="134">
        <v>1240.7</v>
      </c>
      <c r="E773" s="152">
        <v>1240.7</v>
      </c>
      <c r="F773" s="135">
        <f t="shared" si="38"/>
        <v>0</v>
      </c>
      <c r="G773" s="130">
        <f t="shared" si="39"/>
        <v>0</v>
      </c>
      <c r="H773" s="157"/>
    </row>
    <row r="774" spans="1:8" s="131" customFormat="1" ht="34.5" customHeight="1" x14ac:dyDescent="0.45">
      <c r="A774" s="126" t="s">
        <v>2845</v>
      </c>
      <c r="B774" s="126"/>
      <c r="C774" s="127" t="s">
        <v>1595</v>
      </c>
      <c r="D774" s="134">
        <v>250</v>
      </c>
      <c r="E774" s="152">
        <v>300</v>
      </c>
      <c r="F774" s="135">
        <f t="shared" si="38"/>
        <v>50</v>
      </c>
      <c r="G774" s="130">
        <f t="shared" si="39"/>
        <v>0.2</v>
      </c>
      <c r="H774" s="157"/>
    </row>
    <row r="775" spans="1:8" s="131" customFormat="1" ht="34.5" customHeight="1" x14ac:dyDescent="0.45">
      <c r="A775" s="126" t="s">
        <v>2846</v>
      </c>
      <c r="B775" s="126"/>
      <c r="C775" s="127" t="s">
        <v>1595</v>
      </c>
      <c r="D775" s="134">
        <v>400</v>
      </c>
      <c r="E775" s="152">
        <v>450</v>
      </c>
      <c r="F775" s="135">
        <f t="shared" si="38"/>
        <v>50</v>
      </c>
      <c r="G775" s="130">
        <f t="shared" si="39"/>
        <v>0.125</v>
      </c>
      <c r="H775" s="157"/>
    </row>
    <row r="776" spans="1:8" s="131" customFormat="1" ht="34.5" customHeight="1" x14ac:dyDescent="0.45">
      <c r="A776" s="126" t="s">
        <v>2847</v>
      </c>
      <c r="B776" s="126"/>
      <c r="C776" s="127" t="s">
        <v>1842</v>
      </c>
      <c r="D776" s="134">
        <v>350</v>
      </c>
      <c r="E776" s="152">
        <v>350</v>
      </c>
      <c r="F776" s="135">
        <f t="shared" si="38"/>
        <v>0</v>
      </c>
      <c r="G776" s="130">
        <f t="shared" si="39"/>
        <v>0</v>
      </c>
      <c r="H776" s="157"/>
    </row>
    <row r="777" spans="1:8" s="131" customFormat="1" ht="34.5" customHeight="1" x14ac:dyDescent="0.45">
      <c r="A777" s="126" t="s">
        <v>2848</v>
      </c>
      <c r="B777" s="126"/>
      <c r="C777" s="127" t="s">
        <v>1842</v>
      </c>
      <c r="D777" s="134">
        <v>500</v>
      </c>
      <c r="E777" s="152">
        <v>500</v>
      </c>
      <c r="F777" s="135">
        <f t="shared" si="38"/>
        <v>0</v>
      </c>
      <c r="G777" s="130">
        <f t="shared" si="39"/>
        <v>0</v>
      </c>
      <c r="H777" s="157"/>
    </row>
    <row r="778" spans="1:8" s="131" customFormat="1" ht="34.5" customHeight="1" x14ac:dyDescent="0.45">
      <c r="A778" s="126" t="s">
        <v>2849</v>
      </c>
      <c r="B778" s="126"/>
      <c r="C778" s="127" t="s">
        <v>1842</v>
      </c>
      <c r="D778" s="134">
        <v>150</v>
      </c>
      <c r="E778" s="152">
        <v>150</v>
      </c>
      <c r="F778" s="135">
        <f t="shared" si="38"/>
        <v>0</v>
      </c>
      <c r="G778" s="130">
        <f t="shared" si="39"/>
        <v>0</v>
      </c>
      <c r="H778" s="157"/>
    </row>
    <row r="779" spans="1:8" s="131" customFormat="1" ht="34.5" customHeight="1" x14ac:dyDescent="0.45">
      <c r="A779" s="126" t="s">
        <v>2850</v>
      </c>
      <c r="B779" s="126"/>
      <c r="C779" s="127" t="s">
        <v>1595</v>
      </c>
      <c r="D779" s="134">
        <v>150</v>
      </c>
      <c r="E779" s="152">
        <v>165</v>
      </c>
      <c r="F779" s="135">
        <f t="shared" si="38"/>
        <v>15</v>
      </c>
      <c r="G779" s="130">
        <f t="shared" si="39"/>
        <v>0.1</v>
      </c>
      <c r="H779" s="157"/>
    </row>
    <row r="780" spans="1:8" s="131" customFormat="1" ht="34.5" customHeight="1" x14ac:dyDescent="0.45">
      <c r="A780" s="126" t="s">
        <v>2851</v>
      </c>
      <c r="B780" s="126"/>
      <c r="C780" s="127" t="s">
        <v>1595</v>
      </c>
      <c r="D780" s="134">
        <v>200</v>
      </c>
      <c r="E780" s="152">
        <v>240</v>
      </c>
      <c r="F780" s="135">
        <f t="shared" si="38"/>
        <v>40</v>
      </c>
      <c r="G780" s="130">
        <f t="shared" si="39"/>
        <v>0.2</v>
      </c>
      <c r="H780" s="157"/>
    </row>
    <row r="781" spans="1:8" s="131" customFormat="1" ht="27.85" customHeight="1" x14ac:dyDescent="0.45">
      <c r="A781" s="121" t="s">
        <v>2852</v>
      </c>
      <c r="B781" s="121"/>
      <c r="C781" s="142"/>
      <c r="D781" s="150"/>
      <c r="E781" s="150"/>
      <c r="F781" s="151"/>
      <c r="G781" s="145"/>
      <c r="H781" s="157"/>
    </row>
    <row r="782" spans="1:8" s="131" customFormat="1" ht="27.85" customHeight="1" x14ac:dyDescent="0.45">
      <c r="A782" s="126" t="s">
        <v>3567</v>
      </c>
      <c r="B782" s="126"/>
      <c r="C782" s="127" t="s">
        <v>1595</v>
      </c>
      <c r="D782" s="134">
        <v>84.9</v>
      </c>
      <c r="E782" s="134">
        <v>87</v>
      </c>
      <c r="F782" s="135">
        <v>2.1</v>
      </c>
      <c r="G782" s="130">
        <f t="shared" ref="G782:G813" si="40">IFERROR(F782/D782,"na")</f>
        <v>2.4734982332155476E-2</v>
      </c>
      <c r="H782" s="157"/>
    </row>
    <row r="783" spans="1:8" s="131" customFormat="1" ht="27.85" customHeight="1" x14ac:dyDescent="0.45">
      <c r="A783" s="126" t="s">
        <v>3568</v>
      </c>
      <c r="B783" s="126"/>
      <c r="C783" s="127" t="s">
        <v>1595</v>
      </c>
      <c r="D783" s="134">
        <v>18.649999999999999</v>
      </c>
      <c r="E783" s="134">
        <v>19</v>
      </c>
      <c r="F783" s="135">
        <v>0.35</v>
      </c>
      <c r="G783" s="130">
        <f t="shared" si="40"/>
        <v>1.876675603217158E-2</v>
      </c>
      <c r="H783" s="157"/>
    </row>
    <row r="784" spans="1:8" s="131" customFormat="1" ht="27.85" customHeight="1" x14ac:dyDescent="0.45">
      <c r="A784" s="126" t="s">
        <v>3569</v>
      </c>
      <c r="B784" s="126"/>
      <c r="C784" s="127" t="s">
        <v>1595</v>
      </c>
      <c r="D784" s="134">
        <v>18.649999999999999</v>
      </c>
      <c r="E784" s="134">
        <v>19</v>
      </c>
      <c r="F784" s="135">
        <v>0.35</v>
      </c>
      <c r="G784" s="130">
        <f t="shared" si="40"/>
        <v>1.876675603217158E-2</v>
      </c>
      <c r="H784" s="157"/>
    </row>
    <row r="785" spans="1:8" s="131" customFormat="1" ht="27.85" customHeight="1" x14ac:dyDescent="0.45">
      <c r="A785" s="126" t="s">
        <v>3570</v>
      </c>
      <c r="B785" s="126"/>
      <c r="C785" s="127" t="s">
        <v>1595</v>
      </c>
      <c r="D785" s="134">
        <v>97.2</v>
      </c>
      <c r="E785" s="134">
        <v>99</v>
      </c>
      <c r="F785" s="135">
        <v>1.8</v>
      </c>
      <c r="G785" s="130">
        <f t="shared" si="40"/>
        <v>1.8518518518518517E-2</v>
      </c>
      <c r="H785" s="157"/>
    </row>
    <row r="786" spans="1:8" s="131" customFormat="1" ht="27.85" customHeight="1" x14ac:dyDescent="0.45">
      <c r="A786" s="126" t="s">
        <v>3571</v>
      </c>
      <c r="B786" s="126"/>
      <c r="C786" s="127" t="s">
        <v>1595</v>
      </c>
      <c r="D786" s="134">
        <v>115.8</v>
      </c>
      <c r="E786" s="134">
        <v>118</v>
      </c>
      <c r="F786" s="135">
        <v>2.2000000000000002</v>
      </c>
      <c r="G786" s="130">
        <f t="shared" si="40"/>
        <v>1.8998272884283247E-2</v>
      </c>
      <c r="H786" s="157"/>
    </row>
    <row r="787" spans="1:8" s="131" customFormat="1" ht="27.85" customHeight="1" x14ac:dyDescent="0.45">
      <c r="A787" s="126" t="s">
        <v>3572</v>
      </c>
      <c r="B787" s="126"/>
      <c r="C787" s="127" t="s">
        <v>1595</v>
      </c>
      <c r="D787" s="134">
        <v>192</v>
      </c>
      <c r="E787" s="134">
        <v>195.8</v>
      </c>
      <c r="F787" s="135">
        <v>3.8</v>
      </c>
      <c r="G787" s="130">
        <f t="shared" si="40"/>
        <v>1.9791666666666666E-2</v>
      </c>
      <c r="H787" s="157"/>
    </row>
    <row r="788" spans="1:8" s="131" customFormat="1" ht="27.85" customHeight="1" x14ac:dyDescent="0.45">
      <c r="A788" s="126" t="s">
        <v>3573</v>
      </c>
      <c r="B788" s="126"/>
      <c r="C788" s="127" t="s">
        <v>1595</v>
      </c>
      <c r="D788" s="134">
        <v>96</v>
      </c>
      <c r="E788" s="134">
        <v>97.9</v>
      </c>
      <c r="F788" s="135">
        <v>1.9</v>
      </c>
      <c r="G788" s="130">
        <f t="shared" si="40"/>
        <v>1.9791666666666666E-2</v>
      </c>
      <c r="H788" s="157"/>
    </row>
    <row r="789" spans="1:8" s="131" customFormat="1" ht="27.85" customHeight="1" x14ac:dyDescent="0.45">
      <c r="A789" s="126" t="s">
        <v>3574</v>
      </c>
      <c r="B789" s="126"/>
      <c r="C789" s="127" t="s">
        <v>1595</v>
      </c>
      <c r="D789" s="134">
        <v>146.35</v>
      </c>
      <c r="E789" s="134">
        <v>149.30000000000001</v>
      </c>
      <c r="F789" s="135">
        <v>2.95</v>
      </c>
      <c r="G789" s="130">
        <f t="shared" si="40"/>
        <v>2.0157157499145886E-2</v>
      </c>
      <c r="H789" s="157"/>
    </row>
    <row r="790" spans="1:8" s="131" customFormat="1" ht="27.85" customHeight="1" x14ac:dyDescent="0.45">
      <c r="A790" s="126" t="s">
        <v>3575</v>
      </c>
      <c r="B790" s="126"/>
      <c r="C790" s="127" t="s">
        <v>1595</v>
      </c>
      <c r="D790" s="134">
        <v>73.150000000000006</v>
      </c>
      <c r="E790" s="134">
        <v>74.599999999999994</v>
      </c>
      <c r="F790" s="135">
        <v>1.45</v>
      </c>
      <c r="G790" s="130">
        <f t="shared" si="40"/>
        <v>1.9822282980177713E-2</v>
      </c>
      <c r="H790" s="157"/>
    </row>
    <row r="791" spans="1:8" s="131" customFormat="1" ht="27.85" customHeight="1" x14ac:dyDescent="0.45">
      <c r="A791" s="126" t="s">
        <v>3294</v>
      </c>
      <c r="B791" s="126"/>
      <c r="C791" s="127" t="s">
        <v>1595</v>
      </c>
      <c r="D791" s="134">
        <v>266.10000000000002</v>
      </c>
      <c r="E791" s="134">
        <v>271.39999999999998</v>
      </c>
      <c r="F791" s="135">
        <v>5.3</v>
      </c>
      <c r="G791" s="130">
        <f t="shared" si="40"/>
        <v>1.9917324314167605E-2</v>
      </c>
      <c r="H791" s="157"/>
    </row>
    <row r="792" spans="1:8" s="131" customFormat="1" ht="27.85" customHeight="1" x14ac:dyDescent="0.45">
      <c r="A792" s="126" t="s">
        <v>3295</v>
      </c>
      <c r="B792" s="126"/>
      <c r="C792" s="127" t="s">
        <v>1595</v>
      </c>
      <c r="D792" s="134">
        <v>266.10000000000002</v>
      </c>
      <c r="E792" s="134">
        <v>271.39999999999998</v>
      </c>
      <c r="F792" s="135">
        <v>5.3</v>
      </c>
      <c r="G792" s="130">
        <f t="shared" si="40"/>
        <v>1.9917324314167605E-2</v>
      </c>
      <c r="H792" s="157"/>
    </row>
    <row r="793" spans="1:8" s="131" customFormat="1" ht="27.85" customHeight="1" x14ac:dyDescent="0.45">
      <c r="A793" s="126" t="s">
        <v>3296</v>
      </c>
      <c r="B793" s="126"/>
      <c r="C793" s="127" t="s">
        <v>1595</v>
      </c>
      <c r="D793" s="134">
        <v>218.65</v>
      </c>
      <c r="E793" s="134">
        <v>223</v>
      </c>
      <c r="F793" s="135">
        <v>4.3499999999999996</v>
      </c>
      <c r="G793" s="130">
        <f t="shared" si="40"/>
        <v>1.9894809055568258E-2</v>
      </c>
      <c r="H793" s="157"/>
    </row>
    <row r="794" spans="1:8" s="131" customFormat="1" ht="27.85" customHeight="1" x14ac:dyDescent="0.45">
      <c r="A794" s="126" t="s">
        <v>3297</v>
      </c>
      <c r="B794" s="126"/>
      <c r="C794" s="127" t="s">
        <v>1595</v>
      </c>
      <c r="D794" s="134">
        <v>33.200000000000003</v>
      </c>
      <c r="E794" s="134">
        <v>33.9</v>
      </c>
      <c r="F794" s="135">
        <v>0.7</v>
      </c>
      <c r="G794" s="130">
        <f t="shared" si="40"/>
        <v>2.1084337349397589E-2</v>
      </c>
      <c r="H794" s="157"/>
    </row>
    <row r="795" spans="1:8" s="131" customFormat="1" ht="27.85" customHeight="1" x14ac:dyDescent="0.45">
      <c r="A795" s="126" t="s">
        <v>3298</v>
      </c>
      <c r="B795" s="126"/>
      <c r="C795" s="127" t="s">
        <v>1595</v>
      </c>
      <c r="D795" s="134">
        <v>66.400000000000006</v>
      </c>
      <c r="E795" s="134">
        <v>67.7</v>
      </c>
      <c r="F795" s="135">
        <v>1.3</v>
      </c>
      <c r="G795" s="130">
        <f t="shared" si="40"/>
        <v>1.9578313253012049E-2</v>
      </c>
      <c r="H795" s="157"/>
    </row>
    <row r="796" spans="1:8" s="131" customFormat="1" ht="27.85" customHeight="1" x14ac:dyDescent="0.45">
      <c r="A796" s="126" t="s">
        <v>3291</v>
      </c>
      <c r="B796" s="126"/>
      <c r="C796" s="127" t="s">
        <v>1595</v>
      </c>
      <c r="D796" s="134">
        <v>33.200000000000003</v>
      </c>
      <c r="E796" s="134">
        <v>33.9</v>
      </c>
      <c r="F796" s="135">
        <v>0.7</v>
      </c>
      <c r="G796" s="130">
        <f t="shared" si="40"/>
        <v>2.1084337349397589E-2</v>
      </c>
      <c r="H796" s="157"/>
    </row>
    <row r="797" spans="1:8" s="131" customFormat="1" ht="27.85" customHeight="1" x14ac:dyDescent="0.45">
      <c r="A797" s="126" t="s">
        <v>3292</v>
      </c>
      <c r="B797" s="126"/>
      <c r="C797" s="127" t="s">
        <v>1595</v>
      </c>
      <c r="D797" s="134">
        <v>192</v>
      </c>
      <c r="E797" s="134">
        <v>195.8</v>
      </c>
      <c r="F797" s="135">
        <v>3.8</v>
      </c>
      <c r="G797" s="130">
        <f t="shared" si="40"/>
        <v>1.9791666666666666E-2</v>
      </c>
      <c r="H797" s="157"/>
    </row>
    <row r="798" spans="1:8" s="131" customFormat="1" ht="27.85" customHeight="1" x14ac:dyDescent="0.45">
      <c r="A798" s="126" t="s">
        <v>3293</v>
      </c>
      <c r="B798" s="126"/>
      <c r="C798" s="127" t="s">
        <v>1595</v>
      </c>
      <c r="D798" s="134">
        <v>96</v>
      </c>
      <c r="E798" s="134">
        <v>97.9</v>
      </c>
      <c r="F798" s="135">
        <v>1.9</v>
      </c>
      <c r="G798" s="130">
        <f t="shared" si="40"/>
        <v>1.9791666666666666E-2</v>
      </c>
      <c r="H798" s="157"/>
    </row>
    <row r="799" spans="1:8" s="131" customFormat="1" ht="27.85" customHeight="1" x14ac:dyDescent="0.45">
      <c r="A799" s="126" t="s">
        <v>3284</v>
      </c>
      <c r="B799" s="126"/>
      <c r="C799" s="127" t="s">
        <v>1595</v>
      </c>
      <c r="D799" s="134">
        <v>59.6</v>
      </c>
      <c r="E799" s="134">
        <v>60.8</v>
      </c>
      <c r="F799" s="135">
        <v>1.2</v>
      </c>
      <c r="G799" s="130">
        <f t="shared" si="40"/>
        <v>2.0134228187919462E-2</v>
      </c>
      <c r="H799" s="157"/>
    </row>
    <row r="800" spans="1:8" s="131" customFormat="1" ht="27.85" customHeight="1" x14ac:dyDescent="0.45">
      <c r="A800" s="126" t="s">
        <v>3285</v>
      </c>
      <c r="B800" s="126"/>
      <c r="C800" s="127" t="s">
        <v>1595</v>
      </c>
      <c r="D800" s="134">
        <v>29.8</v>
      </c>
      <c r="E800" s="134">
        <v>30.4</v>
      </c>
      <c r="F800" s="135">
        <v>0.6</v>
      </c>
      <c r="G800" s="130">
        <f t="shared" si="40"/>
        <v>2.0134228187919462E-2</v>
      </c>
      <c r="H800" s="157"/>
    </row>
    <row r="801" spans="1:8" s="131" customFormat="1" ht="27.85" customHeight="1" x14ac:dyDescent="0.45">
      <c r="A801" s="126" t="s">
        <v>3286</v>
      </c>
      <c r="B801" s="126"/>
      <c r="C801" s="127" t="s">
        <v>1595</v>
      </c>
      <c r="D801" s="134">
        <v>42.4</v>
      </c>
      <c r="E801" s="134">
        <v>43.2</v>
      </c>
      <c r="F801" s="135">
        <v>0.8</v>
      </c>
      <c r="G801" s="130">
        <f t="shared" si="40"/>
        <v>1.886792452830189E-2</v>
      </c>
      <c r="H801" s="157"/>
    </row>
    <row r="802" spans="1:8" s="131" customFormat="1" ht="27.85" customHeight="1" x14ac:dyDescent="0.45">
      <c r="A802" s="126" t="s">
        <v>3287</v>
      </c>
      <c r="B802" s="126"/>
      <c r="C802" s="127" t="s">
        <v>1595</v>
      </c>
      <c r="D802" s="134">
        <v>21.2</v>
      </c>
      <c r="E802" s="134">
        <v>21.6</v>
      </c>
      <c r="F802" s="135">
        <v>0.4</v>
      </c>
      <c r="G802" s="130">
        <f t="shared" si="40"/>
        <v>1.886792452830189E-2</v>
      </c>
      <c r="H802" s="157"/>
    </row>
    <row r="803" spans="1:8" s="131" customFormat="1" ht="27.85" customHeight="1" x14ac:dyDescent="0.45">
      <c r="A803" s="126" t="s">
        <v>3288</v>
      </c>
      <c r="B803" s="126"/>
      <c r="C803" s="127" t="s">
        <v>1595</v>
      </c>
      <c r="D803" s="134">
        <v>192</v>
      </c>
      <c r="E803" s="134">
        <v>195.8</v>
      </c>
      <c r="F803" s="135">
        <v>3.8</v>
      </c>
      <c r="G803" s="130">
        <f t="shared" si="40"/>
        <v>1.9791666666666666E-2</v>
      </c>
      <c r="H803" s="157"/>
    </row>
    <row r="804" spans="1:8" s="131" customFormat="1" ht="27.85" customHeight="1" x14ac:dyDescent="0.45">
      <c r="A804" s="126" t="s">
        <v>3289</v>
      </c>
      <c r="B804" s="126"/>
      <c r="C804" s="127" t="s">
        <v>1595</v>
      </c>
      <c r="D804" s="134">
        <v>50.2</v>
      </c>
      <c r="E804" s="134">
        <v>51.2</v>
      </c>
      <c r="F804" s="135">
        <v>1</v>
      </c>
      <c r="G804" s="130">
        <f t="shared" si="40"/>
        <v>1.9920318725099601E-2</v>
      </c>
      <c r="H804" s="157"/>
    </row>
    <row r="805" spans="1:8" s="131" customFormat="1" ht="27.85" customHeight="1" x14ac:dyDescent="0.45">
      <c r="A805" s="126" t="s">
        <v>3290</v>
      </c>
      <c r="B805" s="126"/>
      <c r="C805" s="127" t="s">
        <v>1595</v>
      </c>
      <c r="D805" s="134">
        <v>25.1</v>
      </c>
      <c r="E805" s="134">
        <v>25.6</v>
      </c>
      <c r="F805" s="135">
        <v>0.5</v>
      </c>
      <c r="G805" s="130">
        <f t="shared" si="40"/>
        <v>1.9920318725099601E-2</v>
      </c>
      <c r="H805" s="157"/>
    </row>
    <row r="806" spans="1:8" s="131" customFormat="1" ht="27.85" customHeight="1" x14ac:dyDescent="0.45">
      <c r="A806" s="126" t="s">
        <v>3576</v>
      </c>
      <c r="B806" s="126"/>
      <c r="C806" s="127" t="s">
        <v>1595</v>
      </c>
      <c r="D806" s="134">
        <v>50.2</v>
      </c>
      <c r="E806" s="134">
        <v>51.2</v>
      </c>
      <c r="F806" s="135">
        <v>1</v>
      </c>
      <c r="G806" s="130">
        <f t="shared" si="40"/>
        <v>1.9920318725099601E-2</v>
      </c>
      <c r="H806" s="157"/>
    </row>
    <row r="807" spans="1:8" s="131" customFormat="1" ht="27.85" customHeight="1" x14ac:dyDescent="0.45">
      <c r="A807" s="126" t="s">
        <v>3577</v>
      </c>
      <c r="B807" s="126"/>
      <c r="C807" s="127" t="s">
        <v>1595</v>
      </c>
      <c r="D807" s="134">
        <v>25.1</v>
      </c>
      <c r="E807" s="134">
        <v>25.6</v>
      </c>
      <c r="F807" s="135">
        <v>0.5</v>
      </c>
      <c r="G807" s="130">
        <f t="shared" si="40"/>
        <v>1.9920318725099601E-2</v>
      </c>
      <c r="H807" s="157"/>
    </row>
    <row r="808" spans="1:8" s="131" customFormat="1" ht="27.85" customHeight="1" x14ac:dyDescent="0.45">
      <c r="A808" s="126" t="s">
        <v>3578</v>
      </c>
      <c r="B808" s="126"/>
      <c r="C808" s="127" t="s">
        <v>1595</v>
      </c>
      <c r="D808" s="134">
        <v>50.2</v>
      </c>
      <c r="E808" s="134">
        <v>51.2</v>
      </c>
      <c r="F808" s="135">
        <v>1</v>
      </c>
      <c r="G808" s="130">
        <f t="shared" si="40"/>
        <v>1.9920318725099601E-2</v>
      </c>
      <c r="H808" s="157"/>
    </row>
    <row r="809" spans="1:8" s="131" customFormat="1" ht="27.85" customHeight="1" x14ac:dyDescent="0.45">
      <c r="A809" s="126" t="s">
        <v>3579</v>
      </c>
      <c r="B809" s="126"/>
      <c r="C809" s="127" t="s">
        <v>1595</v>
      </c>
      <c r="D809" s="134">
        <v>25.1</v>
      </c>
      <c r="E809" s="134">
        <v>25.6</v>
      </c>
      <c r="F809" s="135">
        <v>0.5</v>
      </c>
      <c r="G809" s="130">
        <f t="shared" si="40"/>
        <v>1.9920318725099601E-2</v>
      </c>
      <c r="H809" s="157"/>
    </row>
    <row r="810" spans="1:8" s="131" customFormat="1" ht="27.85" customHeight="1" x14ac:dyDescent="0.45">
      <c r="A810" s="126" t="s">
        <v>3580</v>
      </c>
      <c r="B810" s="126"/>
      <c r="C810" s="127" t="s">
        <v>1595</v>
      </c>
      <c r="D810" s="134">
        <v>56.9</v>
      </c>
      <c r="E810" s="134">
        <v>58</v>
      </c>
      <c r="F810" s="135">
        <v>1.1000000000000001</v>
      </c>
      <c r="G810" s="130">
        <f t="shared" si="40"/>
        <v>1.9332161687170477E-2</v>
      </c>
      <c r="H810" s="157"/>
    </row>
    <row r="811" spans="1:8" s="131" customFormat="1" ht="27.85" customHeight="1" x14ac:dyDescent="0.45">
      <c r="A811" s="126" t="s">
        <v>3581</v>
      </c>
      <c r="B811" s="126"/>
      <c r="C811" s="127" t="s">
        <v>1595</v>
      </c>
      <c r="D811" s="134">
        <v>28.45</v>
      </c>
      <c r="E811" s="134">
        <v>29</v>
      </c>
      <c r="F811" s="135">
        <v>0.55000000000000004</v>
      </c>
      <c r="G811" s="130">
        <f t="shared" si="40"/>
        <v>1.9332161687170477E-2</v>
      </c>
      <c r="H811" s="157"/>
    </row>
    <row r="812" spans="1:8" s="131" customFormat="1" ht="27.85" customHeight="1" x14ac:dyDescent="0.45">
      <c r="A812" s="126" t="s">
        <v>3582</v>
      </c>
      <c r="B812" s="126"/>
      <c r="C812" s="127" t="s">
        <v>1595</v>
      </c>
      <c r="D812" s="134">
        <v>50.2</v>
      </c>
      <c r="E812" s="134">
        <v>51.2</v>
      </c>
      <c r="F812" s="135">
        <v>1</v>
      </c>
      <c r="G812" s="130">
        <f t="shared" si="40"/>
        <v>1.9920318725099601E-2</v>
      </c>
      <c r="H812" s="157"/>
    </row>
    <row r="813" spans="1:8" s="131" customFormat="1" ht="27.85" customHeight="1" x14ac:dyDescent="0.45">
      <c r="A813" s="126" t="s">
        <v>3583</v>
      </c>
      <c r="B813" s="126"/>
      <c r="C813" s="127" t="s">
        <v>1595</v>
      </c>
      <c r="D813" s="134">
        <v>25.1</v>
      </c>
      <c r="E813" s="134">
        <v>25.6</v>
      </c>
      <c r="F813" s="135">
        <v>0.5</v>
      </c>
      <c r="G813" s="130">
        <f t="shared" si="40"/>
        <v>1.9920318725099601E-2</v>
      </c>
      <c r="H813" s="157"/>
    </row>
    <row r="814" spans="1:8" s="131" customFormat="1" ht="27.85" customHeight="1" x14ac:dyDescent="0.45">
      <c r="A814" s="126" t="s">
        <v>3584</v>
      </c>
      <c r="B814" s="126"/>
      <c r="C814" s="127" t="s">
        <v>1595</v>
      </c>
      <c r="D814" s="134">
        <v>32.6</v>
      </c>
      <c r="E814" s="134">
        <v>33.200000000000003</v>
      </c>
      <c r="F814" s="135">
        <v>0.6</v>
      </c>
      <c r="G814" s="130">
        <f t="shared" ref="G814:G845" si="41">IFERROR(F814/D814,"na")</f>
        <v>1.8404907975460121E-2</v>
      </c>
      <c r="H814" s="157"/>
    </row>
    <row r="815" spans="1:8" s="131" customFormat="1" ht="27.85" customHeight="1" x14ac:dyDescent="0.45">
      <c r="A815" s="126" t="s">
        <v>3585</v>
      </c>
      <c r="B815" s="126"/>
      <c r="C815" s="127" t="s">
        <v>1595</v>
      </c>
      <c r="D815" s="134">
        <v>16.3</v>
      </c>
      <c r="E815" s="134">
        <v>16.600000000000001</v>
      </c>
      <c r="F815" s="135">
        <v>0.3</v>
      </c>
      <c r="G815" s="130">
        <f t="shared" si="41"/>
        <v>1.8404907975460121E-2</v>
      </c>
      <c r="H815" s="157"/>
    </row>
    <row r="816" spans="1:8" s="131" customFormat="1" ht="27.85" customHeight="1" x14ac:dyDescent="0.45">
      <c r="A816" s="126" t="s">
        <v>3586</v>
      </c>
      <c r="B816" s="126"/>
      <c r="C816" s="127" t="s">
        <v>1595</v>
      </c>
      <c r="D816" s="134">
        <v>145.35</v>
      </c>
      <c r="E816" s="134">
        <v>148</v>
      </c>
      <c r="F816" s="135">
        <v>2.65</v>
      </c>
      <c r="G816" s="130">
        <f t="shared" si="41"/>
        <v>1.8231854145166839E-2</v>
      </c>
      <c r="H816" s="157"/>
    </row>
    <row r="817" spans="1:8" s="131" customFormat="1" ht="27.85" customHeight="1" x14ac:dyDescent="0.45">
      <c r="A817" s="126" t="s">
        <v>3587</v>
      </c>
      <c r="B817" s="126"/>
      <c r="C817" s="127" t="s">
        <v>1595</v>
      </c>
      <c r="D817" s="134">
        <v>41</v>
      </c>
      <c r="E817" s="134">
        <v>42</v>
      </c>
      <c r="F817" s="135">
        <v>1</v>
      </c>
      <c r="G817" s="130">
        <f t="shared" si="41"/>
        <v>2.4390243902439025E-2</v>
      </c>
      <c r="H817" s="157"/>
    </row>
    <row r="818" spans="1:8" s="131" customFormat="1" ht="27.85" customHeight="1" x14ac:dyDescent="0.45">
      <c r="A818" s="126" t="s">
        <v>3588</v>
      </c>
      <c r="B818" s="126"/>
      <c r="C818" s="127" t="s">
        <v>1595</v>
      </c>
      <c r="D818" s="134">
        <v>229</v>
      </c>
      <c r="E818" s="134">
        <v>234</v>
      </c>
      <c r="F818" s="135">
        <v>5</v>
      </c>
      <c r="G818" s="130">
        <f t="shared" si="41"/>
        <v>2.1834061135371178E-2</v>
      </c>
      <c r="H818" s="157"/>
    </row>
    <row r="819" spans="1:8" s="131" customFormat="1" ht="27.85" customHeight="1" x14ac:dyDescent="0.45">
      <c r="A819" s="126" t="s">
        <v>3589</v>
      </c>
      <c r="B819" s="126"/>
      <c r="C819" s="127" t="s">
        <v>1595</v>
      </c>
      <c r="D819" s="134">
        <v>106</v>
      </c>
      <c r="E819" s="134">
        <v>108</v>
      </c>
      <c r="F819" s="135">
        <v>2</v>
      </c>
      <c r="G819" s="130">
        <f t="shared" si="41"/>
        <v>1.8867924528301886E-2</v>
      </c>
      <c r="H819" s="157"/>
    </row>
    <row r="820" spans="1:8" s="131" customFormat="1" ht="27.85" customHeight="1" x14ac:dyDescent="0.45">
      <c r="A820" s="126" t="s">
        <v>3590</v>
      </c>
      <c r="B820" s="126"/>
      <c r="C820" s="127" t="s">
        <v>1595</v>
      </c>
      <c r="D820" s="134">
        <v>19.149999999999999</v>
      </c>
      <c r="E820" s="134">
        <v>20</v>
      </c>
      <c r="F820" s="135">
        <v>0.85</v>
      </c>
      <c r="G820" s="130">
        <f t="shared" si="41"/>
        <v>4.4386422976501305E-2</v>
      </c>
      <c r="H820" s="157"/>
    </row>
    <row r="821" spans="1:8" s="131" customFormat="1" ht="27.85" customHeight="1" x14ac:dyDescent="0.45">
      <c r="A821" s="126" t="s">
        <v>3591</v>
      </c>
      <c r="B821" s="126"/>
      <c r="C821" s="127" t="s">
        <v>1842</v>
      </c>
      <c r="D821" s="134">
        <v>242</v>
      </c>
      <c r="E821" s="134">
        <v>246</v>
      </c>
      <c r="F821" s="135">
        <v>4</v>
      </c>
      <c r="G821" s="130">
        <f t="shared" si="41"/>
        <v>1.6528925619834711E-2</v>
      </c>
      <c r="H821" s="157"/>
    </row>
    <row r="822" spans="1:8" s="131" customFormat="1" ht="27.85" customHeight="1" x14ac:dyDescent="0.45">
      <c r="A822" s="126" t="s">
        <v>3592</v>
      </c>
      <c r="B822" s="126"/>
      <c r="C822" s="127" t="s">
        <v>1842</v>
      </c>
      <c r="D822" s="134">
        <v>81</v>
      </c>
      <c r="E822" s="134">
        <v>83</v>
      </c>
      <c r="F822" s="135">
        <v>2</v>
      </c>
      <c r="G822" s="130">
        <f t="shared" si="41"/>
        <v>2.4691358024691357E-2</v>
      </c>
      <c r="H822" s="157"/>
    </row>
    <row r="823" spans="1:8" s="131" customFormat="1" ht="27.85" customHeight="1" x14ac:dyDescent="0.45">
      <c r="A823" s="126" t="s">
        <v>3593</v>
      </c>
      <c r="B823" s="126"/>
      <c r="C823" s="127" t="s">
        <v>1842</v>
      </c>
      <c r="D823" s="134">
        <v>322</v>
      </c>
      <c r="E823" s="134">
        <v>327</v>
      </c>
      <c r="F823" s="135">
        <v>5</v>
      </c>
      <c r="G823" s="130">
        <f t="shared" si="41"/>
        <v>1.5527950310559006E-2</v>
      </c>
      <c r="H823" s="157"/>
    </row>
    <row r="824" spans="1:8" s="131" customFormat="1" ht="27.85" customHeight="1" x14ac:dyDescent="0.45">
      <c r="A824" s="126" t="s">
        <v>3594</v>
      </c>
      <c r="B824" s="126"/>
      <c r="C824" s="127" t="s">
        <v>1842</v>
      </c>
      <c r="D824" s="134">
        <v>161</v>
      </c>
      <c r="E824" s="134">
        <v>163</v>
      </c>
      <c r="F824" s="135">
        <v>2</v>
      </c>
      <c r="G824" s="130">
        <f t="shared" si="41"/>
        <v>1.2422360248447204E-2</v>
      </c>
      <c r="H824" s="157"/>
    </row>
    <row r="825" spans="1:8" s="131" customFormat="1" ht="27.85" customHeight="1" x14ac:dyDescent="0.45">
      <c r="A825" s="126" t="s">
        <v>3595</v>
      </c>
      <c r="B825" s="126"/>
      <c r="C825" s="127" t="s">
        <v>1842</v>
      </c>
      <c r="D825" s="134">
        <v>322</v>
      </c>
      <c r="E825" s="134">
        <v>327</v>
      </c>
      <c r="F825" s="135">
        <v>5</v>
      </c>
      <c r="G825" s="130">
        <f t="shared" si="41"/>
        <v>1.5527950310559006E-2</v>
      </c>
      <c r="H825" s="157"/>
    </row>
    <row r="826" spans="1:8" s="131" customFormat="1" ht="27.85" customHeight="1" x14ac:dyDescent="0.45">
      <c r="A826" s="126" t="s">
        <v>3596</v>
      </c>
      <c r="B826" s="126"/>
      <c r="C826" s="127" t="s">
        <v>1842</v>
      </c>
      <c r="D826" s="134">
        <v>322</v>
      </c>
      <c r="E826" s="134">
        <v>327</v>
      </c>
      <c r="F826" s="135">
        <v>5</v>
      </c>
      <c r="G826" s="130">
        <f t="shared" si="41"/>
        <v>1.5527950310559006E-2</v>
      </c>
      <c r="H826" s="157"/>
    </row>
    <row r="827" spans="1:8" s="131" customFormat="1" ht="27.85" customHeight="1" x14ac:dyDescent="0.45">
      <c r="A827" s="126" t="s">
        <v>3597</v>
      </c>
      <c r="B827" s="126"/>
      <c r="C827" s="127" t="s">
        <v>1842</v>
      </c>
      <c r="D827" s="134">
        <v>403</v>
      </c>
      <c r="E827" s="134">
        <v>410</v>
      </c>
      <c r="F827" s="135">
        <v>7</v>
      </c>
      <c r="G827" s="130">
        <f t="shared" si="41"/>
        <v>1.7369727047146403E-2</v>
      </c>
      <c r="H827" s="157"/>
    </row>
    <row r="828" spans="1:8" s="131" customFormat="1" ht="27.85" customHeight="1" x14ac:dyDescent="0.45">
      <c r="A828" s="126" t="s">
        <v>3598</v>
      </c>
      <c r="B828" s="126"/>
      <c r="C828" s="127" t="s">
        <v>1790</v>
      </c>
      <c r="D828" s="134">
        <v>33.1</v>
      </c>
      <c r="E828" s="134">
        <v>34</v>
      </c>
      <c r="F828" s="135">
        <v>0.9</v>
      </c>
      <c r="G828" s="130">
        <f t="shared" si="41"/>
        <v>2.7190332326283987E-2</v>
      </c>
      <c r="H828" s="157"/>
    </row>
    <row r="829" spans="1:8" s="131" customFormat="1" ht="27.85" customHeight="1" x14ac:dyDescent="0.45">
      <c r="A829" s="126" t="s">
        <v>3599</v>
      </c>
      <c r="B829" s="126"/>
      <c r="C829" s="127" t="s">
        <v>1790</v>
      </c>
      <c r="D829" s="134">
        <v>27.5</v>
      </c>
      <c r="E829" s="134">
        <v>28</v>
      </c>
      <c r="F829" s="135">
        <v>0.5</v>
      </c>
      <c r="G829" s="130">
        <f t="shared" si="41"/>
        <v>1.8181818181818181E-2</v>
      </c>
      <c r="H829" s="157"/>
    </row>
    <row r="830" spans="1:8" s="131" customFormat="1" ht="27.85" customHeight="1" x14ac:dyDescent="0.45">
      <c r="A830" s="126" t="s">
        <v>3600</v>
      </c>
      <c r="B830" s="126"/>
      <c r="C830" s="127" t="s">
        <v>1790</v>
      </c>
      <c r="D830" s="134">
        <v>11</v>
      </c>
      <c r="E830" s="134">
        <v>11</v>
      </c>
      <c r="F830" s="135">
        <v>0</v>
      </c>
      <c r="G830" s="130">
        <f t="shared" si="41"/>
        <v>0</v>
      </c>
      <c r="H830" s="157"/>
    </row>
    <row r="831" spans="1:8" s="131" customFormat="1" ht="27.85" customHeight="1" x14ac:dyDescent="0.45">
      <c r="A831" s="126" t="s">
        <v>3601</v>
      </c>
      <c r="B831" s="126"/>
      <c r="C831" s="127" t="s">
        <v>1595</v>
      </c>
      <c r="D831" s="134">
        <v>66.400000000000006</v>
      </c>
      <c r="E831" s="134">
        <v>67.7</v>
      </c>
      <c r="F831" s="135">
        <v>1.3</v>
      </c>
      <c r="G831" s="130">
        <f t="shared" si="41"/>
        <v>1.9578313253012049E-2</v>
      </c>
      <c r="H831" s="157"/>
    </row>
    <row r="832" spans="1:8" s="131" customFormat="1" ht="27.85" customHeight="1" x14ac:dyDescent="0.45">
      <c r="A832" s="126" t="s">
        <v>3602</v>
      </c>
      <c r="B832" s="126"/>
      <c r="C832" s="127" t="s">
        <v>1595</v>
      </c>
      <c r="D832" s="134">
        <v>33.200000000000003</v>
      </c>
      <c r="E832" s="134">
        <v>33.9</v>
      </c>
      <c r="F832" s="135">
        <v>0.7</v>
      </c>
      <c r="G832" s="130">
        <f t="shared" si="41"/>
        <v>2.1084337349397589E-2</v>
      </c>
      <c r="H832" s="157"/>
    </row>
    <row r="833" spans="1:8" s="131" customFormat="1" ht="27.85" customHeight="1" x14ac:dyDescent="0.45">
      <c r="A833" s="126" t="s">
        <v>3603</v>
      </c>
      <c r="B833" s="126"/>
      <c r="C833" s="127" t="s">
        <v>1595</v>
      </c>
      <c r="D833" s="134">
        <v>59.6</v>
      </c>
      <c r="E833" s="134">
        <v>60.8</v>
      </c>
      <c r="F833" s="135">
        <v>1.2</v>
      </c>
      <c r="G833" s="130">
        <f t="shared" si="41"/>
        <v>2.0134228187919462E-2</v>
      </c>
      <c r="H833" s="157"/>
    </row>
    <row r="834" spans="1:8" s="131" customFormat="1" ht="27.85" customHeight="1" x14ac:dyDescent="0.45">
      <c r="A834" s="126" t="s">
        <v>3604</v>
      </c>
      <c r="B834" s="126"/>
      <c r="C834" s="127" t="s">
        <v>1595</v>
      </c>
      <c r="D834" s="134">
        <v>29.8</v>
      </c>
      <c r="E834" s="134">
        <v>30.4</v>
      </c>
      <c r="F834" s="135">
        <v>0.6</v>
      </c>
      <c r="G834" s="130">
        <f t="shared" si="41"/>
        <v>2.0134228187919462E-2</v>
      </c>
      <c r="H834" s="157"/>
    </row>
    <row r="835" spans="1:8" s="131" customFormat="1" ht="27.85" customHeight="1" x14ac:dyDescent="0.45">
      <c r="A835" s="126" t="s">
        <v>3605</v>
      </c>
      <c r="B835" s="126"/>
      <c r="C835" s="127" t="s">
        <v>1595</v>
      </c>
      <c r="D835" s="134">
        <v>50.2</v>
      </c>
      <c r="E835" s="134">
        <v>51.2</v>
      </c>
      <c r="F835" s="135">
        <v>1</v>
      </c>
      <c r="G835" s="130">
        <f t="shared" si="41"/>
        <v>1.9920318725099601E-2</v>
      </c>
      <c r="H835" s="157"/>
    </row>
    <row r="836" spans="1:8" s="131" customFormat="1" ht="27.85" customHeight="1" x14ac:dyDescent="0.45">
      <c r="A836" s="126" t="s">
        <v>3606</v>
      </c>
      <c r="B836" s="126"/>
      <c r="C836" s="127" t="s">
        <v>1595</v>
      </c>
      <c r="D836" s="134">
        <v>25.1</v>
      </c>
      <c r="E836" s="134">
        <v>25.6</v>
      </c>
      <c r="F836" s="135">
        <v>0.5</v>
      </c>
      <c r="G836" s="130">
        <f t="shared" si="41"/>
        <v>1.9920318725099601E-2</v>
      </c>
      <c r="H836" s="157"/>
    </row>
    <row r="837" spans="1:8" s="131" customFormat="1" ht="27.85" customHeight="1" x14ac:dyDescent="0.45">
      <c r="A837" s="126" t="s">
        <v>3607</v>
      </c>
      <c r="B837" s="126"/>
      <c r="C837" s="127" t="s">
        <v>1595</v>
      </c>
      <c r="D837" s="134">
        <v>82</v>
      </c>
      <c r="E837" s="134">
        <v>84</v>
      </c>
      <c r="F837" s="135">
        <v>2</v>
      </c>
      <c r="G837" s="130">
        <f t="shared" si="41"/>
        <v>2.4390243902439025E-2</v>
      </c>
      <c r="H837" s="157"/>
    </row>
    <row r="838" spans="1:8" s="131" customFormat="1" ht="27.85" customHeight="1" x14ac:dyDescent="0.45">
      <c r="A838" s="126" t="s">
        <v>3608</v>
      </c>
      <c r="B838" s="126"/>
      <c r="C838" s="127" t="s">
        <v>1595</v>
      </c>
      <c r="D838" s="134">
        <v>123</v>
      </c>
      <c r="E838" s="134">
        <v>125</v>
      </c>
      <c r="F838" s="135">
        <v>2</v>
      </c>
      <c r="G838" s="130">
        <f t="shared" si="41"/>
        <v>1.6260162601626018E-2</v>
      </c>
      <c r="H838" s="157"/>
    </row>
    <row r="839" spans="1:8" s="131" customFormat="1" ht="27.85" customHeight="1" x14ac:dyDescent="0.45">
      <c r="A839" s="126" t="s">
        <v>2853</v>
      </c>
      <c r="B839" s="126"/>
      <c r="C839" s="127" t="s">
        <v>1595</v>
      </c>
      <c r="D839" s="134">
        <v>66.400000000000006</v>
      </c>
      <c r="E839" s="134">
        <v>67.7</v>
      </c>
      <c r="F839" s="135">
        <v>1.3</v>
      </c>
      <c r="G839" s="130">
        <f t="shared" si="41"/>
        <v>1.9578313253012049E-2</v>
      </c>
      <c r="H839" s="157"/>
    </row>
    <row r="840" spans="1:8" s="131" customFormat="1" ht="27.85" customHeight="1" x14ac:dyDescent="0.45">
      <c r="A840" s="126" t="s">
        <v>2854</v>
      </c>
      <c r="B840" s="126"/>
      <c r="C840" s="127" t="s">
        <v>1595</v>
      </c>
      <c r="D840" s="134">
        <v>33.200000000000003</v>
      </c>
      <c r="E840" s="134">
        <v>33.9</v>
      </c>
      <c r="F840" s="135">
        <v>0.7</v>
      </c>
      <c r="G840" s="130">
        <f t="shared" si="41"/>
        <v>2.1084337349397589E-2</v>
      </c>
      <c r="H840" s="157"/>
    </row>
    <row r="841" spans="1:8" s="131" customFormat="1" ht="27.85" customHeight="1" x14ac:dyDescent="0.45">
      <c r="A841" s="126" t="s">
        <v>2855</v>
      </c>
      <c r="B841" s="126"/>
      <c r="C841" s="127" t="s">
        <v>1595</v>
      </c>
      <c r="D841" s="134">
        <v>66.400000000000006</v>
      </c>
      <c r="E841" s="134">
        <v>67.7</v>
      </c>
      <c r="F841" s="135">
        <v>1.3</v>
      </c>
      <c r="G841" s="130">
        <f t="shared" si="41"/>
        <v>1.9578313253012049E-2</v>
      </c>
      <c r="H841" s="157"/>
    </row>
    <row r="842" spans="1:8" s="131" customFormat="1" ht="27.85" customHeight="1" x14ac:dyDescent="0.45">
      <c r="A842" s="126" t="s">
        <v>2856</v>
      </c>
      <c r="B842" s="126"/>
      <c r="C842" s="127" t="s">
        <v>1595</v>
      </c>
      <c r="D842" s="134">
        <v>33.200000000000003</v>
      </c>
      <c r="E842" s="134">
        <v>33.9</v>
      </c>
      <c r="F842" s="135">
        <v>0.7</v>
      </c>
      <c r="G842" s="130">
        <f t="shared" si="41"/>
        <v>2.1084337349397589E-2</v>
      </c>
      <c r="H842" s="157"/>
    </row>
    <row r="843" spans="1:8" s="131" customFormat="1" ht="27.85" customHeight="1" x14ac:dyDescent="0.45">
      <c r="A843" s="126" t="s">
        <v>2857</v>
      </c>
      <c r="B843" s="126"/>
      <c r="C843" s="127" t="s">
        <v>1595</v>
      </c>
      <c r="D843" s="134">
        <v>66.400000000000006</v>
      </c>
      <c r="E843" s="134">
        <v>67.7</v>
      </c>
      <c r="F843" s="135">
        <v>1.3</v>
      </c>
      <c r="G843" s="130">
        <f t="shared" si="41"/>
        <v>1.9578313253012049E-2</v>
      </c>
      <c r="H843" s="157"/>
    </row>
    <row r="844" spans="1:8" s="131" customFormat="1" ht="27.85" customHeight="1" x14ac:dyDescent="0.45">
      <c r="A844" s="126" t="s">
        <v>2858</v>
      </c>
      <c r="B844" s="126"/>
      <c r="C844" s="127" t="s">
        <v>1595</v>
      </c>
      <c r="D844" s="134">
        <v>33.200000000000003</v>
      </c>
      <c r="E844" s="134">
        <v>33.9</v>
      </c>
      <c r="F844" s="135">
        <v>0.7</v>
      </c>
      <c r="G844" s="130">
        <f t="shared" si="41"/>
        <v>2.1084337349397589E-2</v>
      </c>
      <c r="H844" s="157"/>
    </row>
    <row r="845" spans="1:8" s="131" customFormat="1" ht="27.85" customHeight="1" x14ac:dyDescent="0.45">
      <c r="A845" s="126" t="s">
        <v>2859</v>
      </c>
      <c r="B845" s="126"/>
      <c r="C845" s="127" t="s">
        <v>1595</v>
      </c>
      <c r="D845" s="134">
        <v>66.400000000000006</v>
      </c>
      <c r="E845" s="134">
        <v>67.7</v>
      </c>
      <c r="F845" s="135">
        <v>1.3</v>
      </c>
      <c r="G845" s="130">
        <f t="shared" si="41"/>
        <v>1.9578313253012049E-2</v>
      </c>
      <c r="H845" s="157"/>
    </row>
    <row r="846" spans="1:8" s="131" customFormat="1" ht="27.85" customHeight="1" x14ac:dyDescent="0.45">
      <c r="A846" s="126" t="s">
        <v>3609</v>
      </c>
      <c r="B846" s="126"/>
      <c r="C846" s="127" t="s">
        <v>1595</v>
      </c>
      <c r="D846" s="134">
        <v>82</v>
      </c>
      <c r="E846" s="134">
        <v>82</v>
      </c>
      <c r="F846" s="135">
        <v>0</v>
      </c>
      <c r="G846" s="130">
        <f t="shared" ref="G846:G860" si="42">IFERROR(F846/D846,"na")</f>
        <v>0</v>
      </c>
      <c r="H846" s="157"/>
    </row>
    <row r="847" spans="1:8" s="131" customFormat="1" ht="27.85" customHeight="1" x14ac:dyDescent="0.45">
      <c r="A847" s="126" t="s">
        <v>3610</v>
      </c>
      <c r="B847" s="126"/>
      <c r="C847" s="127" t="s">
        <v>1595</v>
      </c>
      <c r="D847" s="134">
        <v>82</v>
      </c>
      <c r="E847" s="134">
        <v>82</v>
      </c>
      <c r="F847" s="135">
        <v>0</v>
      </c>
      <c r="G847" s="130">
        <f t="shared" si="42"/>
        <v>0</v>
      </c>
      <c r="H847" s="157"/>
    </row>
    <row r="848" spans="1:8" s="131" customFormat="1" ht="27.85" customHeight="1" x14ac:dyDescent="0.45">
      <c r="A848" s="126" t="s">
        <v>3611</v>
      </c>
      <c r="B848" s="126"/>
      <c r="C848" s="127" t="s">
        <v>1595</v>
      </c>
      <c r="D848" s="134">
        <v>81</v>
      </c>
      <c r="E848" s="134">
        <v>83</v>
      </c>
      <c r="F848" s="135">
        <v>2</v>
      </c>
      <c r="G848" s="130">
        <f t="shared" si="42"/>
        <v>2.4691358024691357E-2</v>
      </c>
      <c r="H848" s="157"/>
    </row>
    <row r="849" spans="1:8" s="131" customFormat="1" ht="27.85" customHeight="1" x14ac:dyDescent="0.45">
      <c r="A849" s="126" t="s">
        <v>3612</v>
      </c>
      <c r="B849" s="126"/>
      <c r="C849" s="127" t="s">
        <v>1842</v>
      </c>
      <c r="D849" s="134">
        <v>97</v>
      </c>
      <c r="E849" s="134">
        <v>99</v>
      </c>
      <c r="F849" s="135">
        <v>2</v>
      </c>
      <c r="G849" s="130">
        <f t="shared" si="42"/>
        <v>2.0618556701030927E-2</v>
      </c>
      <c r="H849" s="157"/>
    </row>
    <row r="850" spans="1:8" s="131" customFormat="1" ht="27.85" customHeight="1" x14ac:dyDescent="0.45">
      <c r="A850" s="126" t="s">
        <v>3613</v>
      </c>
      <c r="B850" s="126"/>
      <c r="C850" s="127" t="s">
        <v>1595</v>
      </c>
      <c r="D850" s="134">
        <v>225</v>
      </c>
      <c r="E850" s="134">
        <v>230</v>
      </c>
      <c r="F850" s="135">
        <v>5</v>
      </c>
      <c r="G850" s="130">
        <f t="shared" si="42"/>
        <v>2.2222222222222223E-2</v>
      </c>
      <c r="H850" s="157"/>
    </row>
    <row r="851" spans="1:8" s="131" customFormat="1" ht="27.85" customHeight="1" x14ac:dyDescent="0.45">
      <c r="A851" s="126" t="s">
        <v>3614</v>
      </c>
      <c r="B851" s="126"/>
      <c r="C851" s="127" t="s">
        <v>1595</v>
      </c>
      <c r="D851" s="134">
        <v>212.15</v>
      </c>
      <c r="E851" s="134">
        <v>220</v>
      </c>
      <c r="F851" s="135">
        <v>7.85</v>
      </c>
      <c r="G851" s="130">
        <f t="shared" si="42"/>
        <v>3.7002121140702331E-2</v>
      </c>
      <c r="H851" s="157"/>
    </row>
    <row r="852" spans="1:8" s="131" customFormat="1" ht="27.85" customHeight="1" x14ac:dyDescent="0.45">
      <c r="A852" s="126" t="s">
        <v>3615</v>
      </c>
      <c r="B852" s="126"/>
      <c r="C852" s="127" t="s">
        <v>1595</v>
      </c>
      <c r="D852" s="134">
        <v>88.15</v>
      </c>
      <c r="E852" s="134">
        <v>90</v>
      </c>
      <c r="F852" s="135">
        <v>1.85</v>
      </c>
      <c r="G852" s="130">
        <f t="shared" si="42"/>
        <v>2.0986954055587068E-2</v>
      </c>
      <c r="H852" s="157"/>
    </row>
    <row r="853" spans="1:8" s="131" customFormat="1" ht="27.85" customHeight="1" x14ac:dyDescent="0.45">
      <c r="A853" s="126" t="s">
        <v>3616</v>
      </c>
      <c r="B853" s="126"/>
      <c r="C853" s="127" t="s">
        <v>1595</v>
      </c>
      <c r="D853" s="134">
        <v>17.399999999999999</v>
      </c>
      <c r="E853" s="134">
        <v>18</v>
      </c>
      <c r="F853" s="135">
        <v>0.6</v>
      </c>
      <c r="G853" s="130">
        <f t="shared" si="42"/>
        <v>3.4482758620689655E-2</v>
      </c>
      <c r="H853" s="157"/>
    </row>
    <row r="854" spans="1:8" s="131" customFormat="1" ht="27.85" customHeight="1" x14ac:dyDescent="0.45">
      <c r="A854" s="126" t="s">
        <v>3617</v>
      </c>
      <c r="B854" s="126"/>
      <c r="C854" s="127" t="s">
        <v>1595</v>
      </c>
      <c r="D854" s="134">
        <v>340.3</v>
      </c>
      <c r="E854" s="134">
        <v>350</v>
      </c>
      <c r="F854" s="135">
        <v>9.6999999999999993</v>
      </c>
      <c r="G854" s="130">
        <f t="shared" si="42"/>
        <v>2.8504260946223919E-2</v>
      </c>
      <c r="H854" s="157"/>
    </row>
    <row r="855" spans="1:8" s="131" customFormat="1" ht="27.85" customHeight="1" x14ac:dyDescent="0.45">
      <c r="A855" s="126" t="s">
        <v>3618</v>
      </c>
      <c r="B855" s="126"/>
      <c r="C855" s="127" t="s">
        <v>1595</v>
      </c>
      <c r="D855" s="134">
        <v>107.4</v>
      </c>
      <c r="E855" s="134">
        <v>110</v>
      </c>
      <c r="F855" s="135">
        <v>2.6</v>
      </c>
      <c r="G855" s="130">
        <f t="shared" si="42"/>
        <v>2.4208566108007448E-2</v>
      </c>
      <c r="H855" s="157"/>
    </row>
    <row r="856" spans="1:8" s="131" customFormat="1" ht="27.85" customHeight="1" x14ac:dyDescent="0.45">
      <c r="A856" s="126" t="s">
        <v>3619</v>
      </c>
      <c r="B856" s="126"/>
      <c r="C856" s="127" t="s">
        <v>1842</v>
      </c>
      <c r="D856" s="134">
        <v>161</v>
      </c>
      <c r="E856" s="134">
        <v>163</v>
      </c>
      <c r="F856" s="135">
        <v>2</v>
      </c>
      <c r="G856" s="130">
        <f t="shared" si="42"/>
        <v>1.2422360248447204E-2</v>
      </c>
      <c r="H856" s="157"/>
    </row>
    <row r="857" spans="1:8" s="131" customFormat="1" ht="27.85" customHeight="1" x14ac:dyDescent="0.45">
      <c r="A857" s="126" t="s">
        <v>3620</v>
      </c>
      <c r="B857" s="126"/>
      <c r="C857" s="127" t="s">
        <v>1595</v>
      </c>
      <c r="D857" s="134">
        <v>22.15</v>
      </c>
      <c r="E857" s="134">
        <v>23</v>
      </c>
      <c r="F857" s="135">
        <v>0.85</v>
      </c>
      <c r="G857" s="130">
        <f t="shared" si="42"/>
        <v>3.8374717832957109E-2</v>
      </c>
      <c r="H857" s="157"/>
    </row>
    <row r="858" spans="1:8" s="131" customFormat="1" ht="27.85" customHeight="1" x14ac:dyDescent="0.45">
      <c r="A858" s="126" t="s">
        <v>3621</v>
      </c>
      <c r="B858" s="126"/>
      <c r="C858" s="127" t="s">
        <v>1595</v>
      </c>
      <c r="D858" s="134">
        <v>27.45</v>
      </c>
      <c r="E858" s="134">
        <v>28</v>
      </c>
      <c r="F858" s="135">
        <v>0.55000000000000004</v>
      </c>
      <c r="G858" s="130">
        <f t="shared" si="42"/>
        <v>2.0036429872495449E-2</v>
      </c>
      <c r="H858" s="157"/>
    </row>
    <row r="859" spans="1:8" s="131" customFormat="1" ht="27.85" customHeight="1" x14ac:dyDescent="0.45">
      <c r="A859" s="126" t="s">
        <v>3622</v>
      </c>
      <c r="B859" s="126"/>
      <c r="C859" s="127" t="s">
        <v>1595</v>
      </c>
      <c r="D859" s="134">
        <v>105.9</v>
      </c>
      <c r="E859" s="134">
        <v>110</v>
      </c>
      <c r="F859" s="135">
        <v>4.0999999999999996</v>
      </c>
      <c r="G859" s="130">
        <f t="shared" si="42"/>
        <v>3.8715769593956555E-2</v>
      </c>
      <c r="H859" s="157"/>
    </row>
    <row r="860" spans="1:8" s="131" customFormat="1" ht="27.85" customHeight="1" x14ac:dyDescent="0.45">
      <c r="A860" s="126" t="s">
        <v>3623</v>
      </c>
      <c r="B860" s="126"/>
      <c r="C860" s="127" t="s">
        <v>1595</v>
      </c>
      <c r="D860" s="134">
        <v>45.1</v>
      </c>
      <c r="E860" s="152">
        <v>46</v>
      </c>
      <c r="F860" s="135">
        <v>0.9</v>
      </c>
      <c r="G860" s="130">
        <f t="shared" si="42"/>
        <v>1.9955654101995565E-2</v>
      </c>
      <c r="H860" s="157"/>
    </row>
    <row r="861" spans="1:8" s="131" customFormat="1" ht="27.85" customHeight="1" x14ac:dyDescent="0.45">
      <c r="A861" s="121" t="s">
        <v>3266</v>
      </c>
      <c r="B861" s="121"/>
      <c r="C861" s="153"/>
      <c r="D861" s="154"/>
      <c r="E861" s="154"/>
      <c r="F861" s="155"/>
      <c r="G861" s="156"/>
      <c r="H861" s="157"/>
    </row>
    <row r="862" spans="1:8" s="131" customFormat="1" ht="27.85" customHeight="1" x14ac:dyDescent="0.45">
      <c r="A862" s="126" t="s">
        <v>3301</v>
      </c>
      <c r="B862" s="126"/>
      <c r="C862" s="127" t="s">
        <v>1595</v>
      </c>
      <c r="D862" s="134">
        <v>2160</v>
      </c>
      <c r="E862" s="134">
        <v>2376</v>
      </c>
      <c r="F862" s="135">
        <v>216</v>
      </c>
      <c r="G862" s="130">
        <f t="shared" ref="G862:G888" si="43">IFERROR(F862/D862,"na")</f>
        <v>0.1</v>
      </c>
      <c r="H862" s="157"/>
    </row>
    <row r="863" spans="1:8" s="131" customFormat="1" ht="27.85" customHeight="1" x14ac:dyDescent="0.45">
      <c r="A863" s="126" t="s">
        <v>3302</v>
      </c>
      <c r="B863" s="126"/>
      <c r="C863" s="127" t="s">
        <v>1595</v>
      </c>
      <c r="D863" s="134">
        <v>2880</v>
      </c>
      <c r="E863" s="134">
        <v>3168</v>
      </c>
      <c r="F863" s="135">
        <v>288</v>
      </c>
      <c r="G863" s="130">
        <f t="shared" si="43"/>
        <v>0.1</v>
      </c>
      <c r="H863" s="157"/>
    </row>
    <row r="864" spans="1:8" s="131" customFormat="1" ht="27.85" customHeight="1" x14ac:dyDescent="0.45">
      <c r="A864" s="126" t="s">
        <v>3303</v>
      </c>
      <c r="B864" s="126"/>
      <c r="C864" s="127" t="s">
        <v>1595</v>
      </c>
      <c r="D864" s="134">
        <v>2256</v>
      </c>
      <c r="E864" s="134">
        <v>2480</v>
      </c>
      <c r="F864" s="135">
        <v>224</v>
      </c>
      <c r="G864" s="130">
        <f t="shared" si="43"/>
        <v>9.9290780141843976E-2</v>
      </c>
      <c r="H864" s="157"/>
    </row>
    <row r="865" spans="1:8" s="131" customFormat="1" ht="27.85" customHeight="1" x14ac:dyDescent="0.45">
      <c r="A865" s="126" t="s">
        <v>3304</v>
      </c>
      <c r="B865" s="126"/>
      <c r="C865" s="127" t="s">
        <v>1595</v>
      </c>
      <c r="D865" s="134">
        <v>2880</v>
      </c>
      <c r="E865" s="134">
        <v>3168</v>
      </c>
      <c r="F865" s="135">
        <v>288</v>
      </c>
      <c r="G865" s="130">
        <f t="shared" si="43"/>
        <v>0.1</v>
      </c>
      <c r="H865" s="157"/>
    </row>
    <row r="866" spans="1:8" s="131" customFormat="1" ht="27.85" customHeight="1" x14ac:dyDescent="0.45">
      <c r="A866" s="126" t="s">
        <v>3305</v>
      </c>
      <c r="B866" s="126"/>
      <c r="C866" s="127" t="s">
        <v>1595</v>
      </c>
      <c r="D866" s="134">
        <v>2256</v>
      </c>
      <c r="E866" s="134">
        <v>2480</v>
      </c>
      <c r="F866" s="135">
        <v>224</v>
      </c>
      <c r="G866" s="130">
        <f t="shared" si="43"/>
        <v>9.9290780141843976E-2</v>
      </c>
      <c r="H866" s="157"/>
    </row>
    <row r="867" spans="1:8" s="131" customFormat="1" ht="27.85" customHeight="1" x14ac:dyDescent="0.45">
      <c r="A867" s="126" t="s">
        <v>3299</v>
      </c>
      <c r="B867" s="126"/>
      <c r="C867" s="127" t="s">
        <v>1595</v>
      </c>
      <c r="D867" s="134">
        <v>3</v>
      </c>
      <c r="E867" s="134">
        <v>3.1</v>
      </c>
      <c r="F867" s="135">
        <v>0.1</v>
      </c>
      <c r="G867" s="130">
        <f t="shared" si="43"/>
        <v>3.3333333333333333E-2</v>
      </c>
      <c r="H867" s="157"/>
    </row>
    <row r="868" spans="1:8" s="131" customFormat="1" ht="27.85" customHeight="1" x14ac:dyDescent="0.45">
      <c r="A868" s="126" t="s">
        <v>3300</v>
      </c>
      <c r="B868" s="126"/>
      <c r="C868" s="127" t="s">
        <v>1595</v>
      </c>
      <c r="D868" s="134">
        <v>2256</v>
      </c>
      <c r="E868" s="134">
        <v>2480</v>
      </c>
      <c r="F868" s="135">
        <f>E868-D868</f>
        <v>224</v>
      </c>
      <c r="G868" s="130">
        <f t="shared" si="43"/>
        <v>9.9290780141843976E-2</v>
      </c>
      <c r="H868" s="157"/>
    </row>
    <row r="869" spans="1:8" s="131" customFormat="1" ht="27.85" customHeight="1" x14ac:dyDescent="0.45">
      <c r="A869" s="126" t="s">
        <v>3306</v>
      </c>
      <c r="B869" s="126"/>
      <c r="C869" s="127" t="s">
        <v>1595</v>
      </c>
      <c r="D869" s="134">
        <v>44.85</v>
      </c>
      <c r="E869" s="134">
        <v>46</v>
      </c>
      <c r="F869" s="135">
        <v>1.1499999999999999</v>
      </c>
      <c r="G869" s="130">
        <f t="shared" si="43"/>
        <v>2.5641025641025637E-2</v>
      </c>
      <c r="H869" s="157"/>
    </row>
    <row r="870" spans="1:8" s="131" customFormat="1" ht="27.85" customHeight="1" x14ac:dyDescent="0.45">
      <c r="A870" s="126" t="s">
        <v>3307</v>
      </c>
      <c r="B870" s="126"/>
      <c r="C870" s="127" t="s">
        <v>1595</v>
      </c>
      <c r="D870" s="134">
        <v>24.1</v>
      </c>
      <c r="E870" s="134">
        <v>25</v>
      </c>
      <c r="F870" s="135">
        <v>0.9</v>
      </c>
      <c r="G870" s="130">
        <f t="shared" si="43"/>
        <v>3.7344398340248962E-2</v>
      </c>
      <c r="H870" s="157"/>
    </row>
    <row r="871" spans="1:8" s="131" customFormat="1" ht="27.85" customHeight="1" x14ac:dyDescent="0.45">
      <c r="A871" s="126" t="s">
        <v>3308</v>
      </c>
      <c r="B871" s="126"/>
      <c r="C871" s="127" t="s">
        <v>1595</v>
      </c>
      <c r="D871" s="134">
        <v>2256</v>
      </c>
      <c r="E871" s="134">
        <v>2480</v>
      </c>
      <c r="F871" s="135">
        <f>E871-D871</f>
        <v>224</v>
      </c>
      <c r="G871" s="130">
        <f t="shared" si="43"/>
        <v>9.9290780141843976E-2</v>
      </c>
      <c r="H871" s="157"/>
    </row>
    <row r="872" spans="1:8" s="131" customFormat="1" ht="27.85" customHeight="1" x14ac:dyDescent="0.45">
      <c r="A872" s="126" t="s">
        <v>3309</v>
      </c>
      <c r="B872" s="126"/>
      <c r="C872" s="127" t="s">
        <v>1595</v>
      </c>
      <c r="D872" s="134">
        <v>19.850000000000001</v>
      </c>
      <c r="E872" s="134">
        <v>20.5</v>
      </c>
      <c r="F872" s="135">
        <v>0.65</v>
      </c>
      <c r="G872" s="130">
        <f t="shared" si="43"/>
        <v>3.2745591939546598E-2</v>
      </c>
      <c r="H872" s="157"/>
    </row>
    <row r="873" spans="1:8" s="131" customFormat="1" ht="27.85" customHeight="1" x14ac:dyDescent="0.45">
      <c r="A873" s="126" t="s">
        <v>3310</v>
      </c>
      <c r="B873" s="126"/>
      <c r="C873" s="127" t="s">
        <v>1595</v>
      </c>
      <c r="D873" s="134">
        <v>35.9</v>
      </c>
      <c r="E873" s="134">
        <v>37</v>
      </c>
      <c r="F873" s="135">
        <v>1.1000000000000001</v>
      </c>
      <c r="G873" s="130">
        <f t="shared" si="43"/>
        <v>3.0640668523676882E-2</v>
      </c>
      <c r="H873" s="157"/>
    </row>
    <row r="874" spans="1:8" s="131" customFormat="1" ht="27.85" customHeight="1" x14ac:dyDescent="0.45">
      <c r="A874" s="126" t="s">
        <v>3311</v>
      </c>
      <c r="B874" s="126"/>
      <c r="C874" s="127" t="s">
        <v>1595</v>
      </c>
      <c r="D874" s="134">
        <v>112.45</v>
      </c>
      <c r="E874" s="134">
        <v>115</v>
      </c>
      <c r="F874" s="135">
        <v>2.5499999999999998</v>
      </c>
      <c r="G874" s="130">
        <f t="shared" si="43"/>
        <v>2.267674522009782E-2</v>
      </c>
      <c r="H874" s="157"/>
    </row>
    <row r="875" spans="1:8" s="131" customFormat="1" ht="27.85" customHeight="1" x14ac:dyDescent="0.45">
      <c r="A875" s="126" t="s">
        <v>3312</v>
      </c>
      <c r="B875" s="126"/>
      <c r="C875" s="127" t="s">
        <v>1595</v>
      </c>
      <c r="D875" s="134">
        <v>337.85</v>
      </c>
      <c r="E875" s="134">
        <v>345</v>
      </c>
      <c r="F875" s="135">
        <v>7.15</v>
      </c>
      <c r="G875" s="130">
        <f t="shared" si="43"/>
        <v>2.1163238123427557E-2</v>
      </c>
      <c r="H875" s="157"/>
    </row>
    <row r="876" spans="1:8" s="131" customFormat="1" ht="27.85" customHeight="1" x14ac:dyDescent="0.45">
      <c r="A876" s="126" t="s">
        <v>3313</v>
      </c>
      <c r="B876" s="126"/>
      <c r="C876" s="127" t="s">
        <v>1790</v>
      </c>
      <c r="D876" s="134">
        <v>33.9</v>
      </c>
      <c r="E876" s="134">
        <v>34.5</v>
      </c>
      <c r="F876" s="135">
        <v>0.6</v>
      </c>
      <c r="G876" s="130">
        <f t="shared" si="43"/>
        <v>1.7699115044247787E-2</v>
      </c>
      <c r="H876" s="157"/>
    </row>
    <row r="877" spans="1:8" s="131" customFormat="1" ht="27.85" customHeight="1" x14ac:dyDescent="0.45">
      <c r="A877" s="126" t="s">
        <v>3314</v>
      </c>
      <c r="B877" s="126"/>
      <c r="C877" s="127" t="s">
        <v>1595</v>
      </c>
      <c r="D877" s="134">
        <v>21</v>
      </c>
      <c r="E877" s="134">
        <v>25</v>
      </c>
      <c r="F877" s="135">
        <v>4</v>
      </c>
      <c r="G877" s="130">
        <f t="shared" si="43"/>
        <v>0.19047619047619047</v>
      </c>
      <c r="H877" s="157"/>
    </row>
    <row r="878" spans="1:8" s="131" customFormat="1" ht="27.85" customHeight="1" x14ac:dyDescent="0.45">
      <c r="A878" s="126" t="s">
        <v>3315</v>
      </c>
      <c r="B878" s="126"/>
      <c r="C878" s="127" t="s">
        <v>1595</v>
      </c>
      <c r="D878" s="134">
        <v>5.8</v>
      </c>
      <c r="E878" s="134">
        <v>6.4</v>
      </c>
      <c r="F878" s="135">
        <v>0.6</v>
      </c>
      <c r="G878" s="130">
        <f t="shared" si="43"/>
        <v>0.10344827586206896</v>
      </c>
      <c r="H878" s="157"/>
    </row>
    <row r="879" spans="1:8" s="131" customFormat="1" ht="27.85" customHeight="1" x14ac:dyDescent="0.45">
      <c r="A879" s="126" t="s">
        <v>3316</v>
      </c>
      <c r="B879" s="126"/>
      <c r="C879" s="127" t="s">
        <v>1595</v>
      </c>
      <c r="D879" s="134">
        <v>5.8</v>
      </c>
      <c r="E879" s="134">
        <v>6.4</v>
      </c>
      <c r="F879" s="135">
        <v>0.6</v>
      </c>
      <c r="G879" s="130">
        <f t="shared" si="43"/>
        <v>0.10344827586206896</v>
      </c>
      <c r="H879" s="157"/>
    </row>
    <row r="880" spans="1:8" s="131" customFormat="1" ht="27.85" customHeight="1" x14ac:dyDescent="0.45">
      <c r="A880" s="126" t="s">
        <v>3109</v>
      </c>
      <c r="B880" s="126"/>
      <c r="C880" s="127" t="s">
        <v>1595</v>
      </c>
      <c r="D880" s="134">
        <v>5.8</v>
      </c>
      <c r="E880" s="134">
        <v>6.4</v>
      </c>
      <c r="F880" s="135">
        <v>0.6</v>
      </c>
      <c r="G880" s="130">
        <f t="shared" si="43"/>
        <v>0.10344827586206896</v>
      </c>
      <c r="H880" s="157"/>
    </row>
    <row r="881" spans="1:8" s="131" customFormat="1" ht="27.85" customHeight="1" x14ac:dyDescent="0.45">
      <c r="A881" s="126" t="s">
        <v>2860</v>
      </c>
      <c r="B881" s="126"/>
      <c r="C881" s="127" t="s">
        <v>1595</v>
      </c>
      <c r="D881" s="134">
        <v>2256</v>
      </c>
      <c r="E881" s="134">
        <v>2480</v>
      </c>
      <c r="F881" s="135">
        <v>224</v>
      </c>
      <c r="G881" s="130">
        <f t="shared" si="43"/>
        <v>9.9290780141843976E-2</v>
      </c>
      <c r="H881" s="157"/>
    </row>
    <row r="882" spans="1:8" s="131" customFormat="1" ht="27.85" customHeight="1" x14ac:dyDescent="0.45">
      <c r="A882" s="126" t="s">
        <v>2861</v>
      </c>
      <c r="B882" s="126"/>
      <c r="C882" s="127" t="s">
        <v>1595</v>
      </c>
      <c r="D882" s="134">
        <v>13</v>
      </c>
      <c r="E882" s="134">
        <v>13.5</v>
      </c>
      <c r="F882" s="135">
        <v>0.5</v>
      </c>
      <c r="G882" s="130">
        <f t="shared" si="43"/>
        <v>3.8461538461538464E-2</v>
      </c>
      <c r="H882" s="157"/>
    </row>
    <row r="883" spans="1:8" s="131" customFormat="1" ht="27.85" customHeight="1" x14ac:dyDescent="0.45">
      <c r="A883" s="126" t="s">
        <v>3538</v>
      </c>
      <c r="B883" s="126"/>
      <c r="C883" s="127" t="s">
        <v>1790</v>
      </c>
      <c r="D883" s="134">
        <v>50</v>
      </c>
      <c r="E883" s="134">
        <v>50</v>
      </c>
      <c r="F883" s="135">
        <v>0</v>
      </c>
      <c r="G883" s="130">
        <f t="shared" si="43"/>
        <v>0</v>
      </c>
      <c r="H883" s="157"/>
    </row>
    <row r="884" spans="1:8" s="131" customFormat="1" ht="27.85" customHeight="1" x14ac:dyDescent="0.45">
      <c r="A884" s="126" t="s">
        <v>3539</v>
      </c>
      <c r="B884" s="126"/>
      <c r="C884" s="127" t="s">
        <v>1790</v>
      </c>
      <c r="D884" s="134">
        <v>200</v>
      </c>
      <c r="E884" s="134">
        <v>200</v>
      </c>
      <c r="F884" s="135">
        <v>0</v>
      </c>
      <c r="G884" s="130">
        <f t="shared" si="43"/>
        <v>0</v>
      </c>
      <c r="H884" s="157"/>
    </row>
    <row r="885" spans="1:8" s="131" customFormat="1" ht="27.85" customHeight="1" x14ac:dyDescent="0.45">
      <c r="A885" s="126" t="s">
        <v>3624</v>
      </c>
      <c r="B885" s="126"/>
      <c r="C885" s="127" t="s">
        <v>1842</v>
      </c>
      <c r="D885" s="134">
        <v>100</v>
      </c>
      <c r="E885" s="134">
        <v>100</v>
      </c>
      <c r="F885" s="135">
        <v>0</v>
      </c>
      <c r="G885" s="130">
        <f t="shared" si="43"/>
        <v>0</v>
      </c>
      <c r="H885" s="157"/>
    </row>
    <row r="886" spans="1:8" s="131" customFormat="1" ht="27.85" customHeight="1" x14ac:dyDescent="0.45">
      <c r="A886" s="126" t="s">
        <v>3108</v>
      </c>
      <c r="B886" s="126"/>
      <c r="C886" s="127" t="s">
        <v>1842</v>
      </c>
      <c r="D886" s="134">
        <v>300</v>
      </c>
      <c r="E886" s="134">
        <v>300</v>
      </c>
      <c r="F886" s="135">
        <v>0</v>
      </c>
      <c r="G886" s="130">
        <f t="shared" si="43"/>
        <v>0</v>
      </c>
      <c r="H886" s="157"/>
    </row>
    <row r="887" spans="1:8" s="131" customFormat="1" ht="27.85" customHeight="1" x14ac:dyDescent="0.45">
      <c r="A887" s="126" t="s">
        <v>3625</v>
      </c>
      <c r="B887" s="126"/>
      <c r="C887" s="127" t="s">
        <v>1842</v>
      </c>
      <c r="D887" s="134">
        <v>500</v>
      </c>
      <c r="E887" s="134">
        <v>500</v>
      </c>
      <c r="F887" s="135">
        <v>0</v>
      </c>
      <c r="G887" s="130">
        <f t="shared" si="43"/>
        <v>0</v>
      </c>
      <c r="H887" s="157"/>
    </row>
    <row r="888" spans="1:8" s="131" customFormat="1" ht="27.85" customHeight="1" x14ac:dyDescent="0.45">
      <c r="A888" s="126" t="s">
        <v>2862</v>
      </c>
      <c r="B888" s="126"/>
      <c r="C888" s="127" t="s">
        <v>1842</v>
      </c>
      <c r="D888" s="134">
        <v>148</v>
      </c>
      <c r="E888" s="134">
        <v>148</v>
      </c>
      <c r="F888" s="135">
        <v>0</v>
      </c>
      <c r="G888" s="130">
        <f t="shared" si="43"/>
        <v>0</v>
      </c>
      <c r="H888" s="157"/>
    </row>
    <row r="889" spans="1:8" s="131" customFormat="1" ht="27.85" customHeight="1" x14ac:dyDescent="0.45">
      <c r="A889" s="121" t="s">
        <v>2863</v>
      </c>
      <c r="B889" s="121"/>
      <c r="C889" s="142"/>
      <c r="D889" s="150"/>
      <c r="E889" s="150"/>
      <c r="F889" s="151"/>
      <c r="G889" s="145"/>
      <c r="H889" s="157"/>
    </row>
    <row r="890" spans="1:8" s="131" customFormat="1" ht="27.85" customHeight="1" x14ac:dyDescent="0.45">
      <c r="A890" s="126" t="s">
        <v>2864</v>
      </c>
      <c r="B890" s="126"/>
      <c r="C890" s="127" t="s">
        <v>1595</v>
      </c>
      <c r="D890" s="134">
        <v>1900</v>
      </c>
      <c r="E890" s="152">
        <v>1938</v>
      </c>
      <c r="F890" s="135">
        <f t="shared" ref="F890:F921" si="44">E890-D890</f>
        <v>38</v>
      </c>
      <c r="G890" s="130">
        <f t="shared" ref="G890:G895" si="45">IFERROR(F890/D890,"na")</f>
        <v>0.02</v>
      </c>
      <c r="H890" s="157"/>
    </row>
    <row r="891" spans="1:8" s="131" customFormat="1" ht="27.85" customHeight="1" x14ac:dyDescent="0.45">
      <c r="A891" s="126" t="s">
        <v>2865</v>
      </c>
      <c r="B891" s="126"/>
      <c r="C891" s="127" t="s">
        <v>1595</v>
      </c>
      <c r="D891" s="134">
        <v>2500</v>
      </c>
      <c r="E891" s="152">
        <v>2550</v>
      </c>
      <c r="F891" s="135">
        <f t="shared" si="44"/>
        <v>50</v>
      </c>
      <c r="G891" s="130">
        <f t="shared" si="45"/>
        <v>0.02</v>
      </c>
      <c r="H891" s="157"/>
    </row>
    <row r="892" spans="1:8" s="131" customFormat="1" ht="27.85" customHeight="1" x14ac:dyDescent="0.45">
      <c r="A892" s="126" t="s">
        <v>2866</v>
      </c>
      <c r="B892" s="126"/>
      <c r="C892" s="127" t="s">
        <v>1595</v>
      </c>
      <c r="D892" s="134">
        <v>3000</v>
      </c>
      <c r="E892" s="152">
        <v>3060</v>
      </c>
      <c r="F892" s="135">
        <f t="shared" si="44"/>
        <v>60</v>
      </c>
      <c r="G892" s="130">
        <f t="shared" si="45"/>
        <v>0.02</v>
      </c>
      <c r="H892" s="157"/>
    </row>
    <row r="893" spans="1:8" s="131" customFormat="1" ht="27.85" customHeight="1" x14ac:dyDescent="0.45">
      <c r="A893" s="126" t="s">
        <v>2867</v>
      </c>
      <c r="B893" s="126"/>
      <c r="C893" s="127" t="s">
        <v>1595</v>
      </c>
      <c r="D893" s="134">
        <v>4000</v>
      </c>
      <c r="E893" s="152">
        <v>4080</v>
      </c>
      <c r="F893" s="135">
        <f t="shared" si="44"/>
        <v>80</v>
      </c>
      <c r="G893" s="130">
        <f t="shared" si="45"/>
        <v>0.02</v>
      </c>
      <c r="H893" s="157"/>
    </row>
    <row r="894" spans="1:8" s="131" customFormat="1" ht="27.85" customHeight="1" x14ac:dyDescent="0.45">
      <c r="A894" s="126" t="s">
        <v>2868</v>
      </c>
      <c r="B894" s="126"/>
      <c r="C894" s="127" t="s">
        <v>1595</v>
      </c>
      <c r="D894" s="134">
        <v>5000</v>
      </c>
      <c r="E894" s="152">
        <v>5100</v>
      </c>
      <c r="F894" s="135">
        <f t="shared" si="44"/>
        <v>100</v>
      </c>
      <c r="G894" s="130">
        <f t="shared" si="45"/>
        <v>0.02</v>
      </c>
      <c r="H894" s="157"/>
    </row>
    <row r="895" spans="1:8" s="131" customFormat="1" ht="27.85" customHeight="1" x14ac:dyDescent="0.45">
      <c r="A895" s="126" t="s">
        <v>2869</v>
      </c>
      <c r="B895" s="126"/>
      <c r="C895" s="127" t="s">
        <v>1595</v>
      </c>
      <c r="D895" s="134">
        <v>6000</v>
      </c>
      <c r="E895" s="152">
        <v>6120</v>
      </c>
      <c r="F895" s="135">
        <f t="shared" si="44"/>
        <v>120</v>
      </c>
      <c r="G895" s="130">
        <f t="shared" si="45"/>
        <v>0.02</v>
      </c>
      <c r="H895" s="157"/>
    </row>
    <row r="896" spans="1:8" s="131" customFormat="1" ht="27.85" customHeight="1" x14ac:dyDescent="0.45">
      <c r="A896" s="126" t="s">
        <v>2870</v>
      </c>
      <c r="B896" s="126"/>
      <c r="C896" s="127" t="s">
        <v>1595</v>
      </c>
      <c r="D896" s="134">
        <v>0</v>
      </c>
      <c r="E896" s="152">
        <v>0</v>
      </c>
      <c r="F896" s="135">
        <f t="shared" si="44"/>
        <v>0</v>
      </c>
      <c r="G896" s="130"/>
      <c r="H896" s="157"/>
    </row>
    <row r="897" spans="1:8" s="131" customFormat="1" ht="27.85" customHeight="1" x14ac:dyDescent="0.45">
      <c r="A897" s="126" t="s">
        <v>2871</v>
      </c>
      <c r="B897" s="126"/>
      <c r="C897" s="127" t="s">
        <v>1595</v>
      </c>
      <c r="D897" s="134">
        <v>0</v>
      </c>
      <c r="E897" s="152">
        <v>0</v>
      </c>
      <c r="F897" s="135">
        <f t="shared" si="44"/>
        <v>0</v>
      </c>
      <c r="G897" s="130"/>
      <c r="H897" s="157"/>
    </row>
    <row r="898" spans="1:8" s="131" customFormat="1" ht="27.85" customHeight="1" x14ac:dyDescent="0.45">
      <c r="A898" s="126" t="s">
        <v>2872</v>
      </c>
      <c r="B898" s="126"/>
      <c r="C898" s="127" t="s">
        <v>1595</v>
      </c>
      <c r="D898" s="134">
        <v>0</v>
      </c>
      <c r="E898" s="152">
        <v>0</v>
      </c>
      <c r="F898" s="135">
        <f t="shared" si="44"/>
        <v>0</v>
      </c>
      <c r="G898" s="130"/>
      <c r="H898" s="157"/>
    </row>
    <row r="899" spans="1:8" s="131" customFormat="1" ht="27.85" customHeight="1" x14ac:dyDescent="0.45">
      <c r="A899" s="126" t="s">
        <v>2873</v>
      </c>
      <c r="B899" s="126"/>
      <c r="C899" s="127" t="s">
        <v>1595</v>
      </c>
      <c r="D899" s="134">
        <v>1600</v>
      </c>
      <c r="E899" s="152">
        <v>1632</v>
      </c>
      <c r="F899" s="135">
        <f t="shared" si="44"/>
        <v>32</v>
      </c>
      <c r="G899" s="130">
        <f>IFERROR(F899/D899,"na")</f>
        <v>0.02</v>
      </c>
      <c r="H899" s="157"/>
    </row>
    <row r="900" spans="1:8" s="131" customFormat="1" ht="27.85" customHeight="1" x14ac:dyDescent="0.45">
      <c r="A900" s="126" t="s">
        <v>2874</v>
      </c>
      <c r="B900" s="126"/>
      <c r="C900" s="127" t="s">
        <v>1595</v>
      </c>
      <c r="D900" s="134">
        <v>2000</v>
      </c>
      <c r="E900" s="152">
        <v>2040</v>
      </c>
      <c r="F900" s="135">
        <f t="shared" si="44"/>
        <v>40</v>
      </c>
      <c r="G900" s="130">
        <f>IFERROR(F900/D900,"na")</f>
        <v>0.02</v>
      </c>
      <c r="H900" s="157"/>
    </row>
    <row r="901" spans="1:8" s="131" customFormat="1" ht="27.85" customHeight="1" x14ac:dyDescent="0.45">
      <c r="A901" s="126" t="s">
        <v>2875</v>
      </c>
      <c r="B901" s="126"/>
      <c r="C901" s="127" t="s">
        <v>1595</v>
      </c>
      <c r="D901" s="134">
        <v>3000</v>
      </c>
      <c r="E901" s="152">
        <v>3060</v>
      </c>
      <c r="F901" s="135">
        <f t="shared" si="44"/>
        <v>60</v>
      </c>
      <c r="G901" s="130">
        <f>IFERROR(F901/D901,"na")</f>
        <v>0.02</v>
      </c>
      <c r="H901" s="157"/>
    </row>
    <row r="902" spans="1:8" s="131" customFormat="1" ht="27.85" customHeight="1" x14ac:dyDescent="0.45">
      <c r="A902" s="126" t="s">
        <v>2876</v>
      </c>
      <c r="B902" s="126"/>
      <c r="C902" s="127" t="s">
        <v>1595</v>
      </c>
      <c r="D902" s="134">
        <v>3600</v>
      </c>
      <c r="E902" s="152">
        <v>3672</v>
      </c>
      <c r="F902" s="135">
        <f t="shared" si="44"/>
        <v>72</v>
      </c>
      <c r="G902" s="130">
        <f>IFERROR(F902/D902,"na")</f>
        <v>0.02</v>
      </c>
      <c r="H902" s="157"/>
    </row>
    <row r="903" spans="1:8" s="131" customFormat="1" ht="27.85" customHeight="1" x14ac:dyDescent="0.45">
      <c r="A903" s="126" t="s">
        <v>2877</v>
      </c>
      <c r="B903" s="126"/>
      <c r="C903" s="127" t="s">
        <v>1595</v>
      </c>
      <c r="D903" s="134">
        <v>4200</v>
      </c>
      <c r="E903" s="152">
        <v>4284</v>
      </c>
      <c r="F903" s="135">
        <f t="shared" si="44"/>
        <v>84</v>
      </c>
      <c r="G903" s="130">
        <f>IFERROR(F903/D903,"na")</f>
        <v>0.02</v>
      </c>
      <c r="H903" s="157"/>
    </row>
    <row r="904" spans="1:8" s="131" customFormat="1" ht="27.85" customHeight="1" x14ac:dyDescent="0.45">
      <c r="A904" s="126" t="s">
        <v>2878</v>
      </c>
      <c r="B904" s="126"/>
      <c r="C904" s="127" t="s">
        <v>1595</v>
      </c>
      <c r="D904" s="134">
        <v>0</v>
      </c>
      <c r="E904" s="152">
        <v>0</v>
      </c>
      <c r="F904" s="135">
        <f t="shared" si="44"/>
        <v>0</v>
      </c>
      <c r="G904" s="130"/>
      <c r="H904" s="157"/>
    </row>
    <row r="905" spans="1:8" s="131" customFormat="1" ht="27.85" customHeight="1" x14ac:dyDescent="0.45">
      <c r="A905" s="126" t="s">
        <v>2879</v>
      </c>
      <c r="B905" s="126"/>
      <c r="C905" s="127" t="s">
        <v>1595</v>
      </c>
      <c r="D905" s="134">
        <v>0</v>
      </c>
      <c r="E905" s="152">
        <v>0</v>
      </c>
      <c r="F905" s="135">
        <f t="shared" si="44"/>
        <v>0</v>
      </c>
      <c r="G905" s="130"/>
      <c r="H905" s="157"/>
    </row>
    <row r="906" spans="1:8" s="131" customFormat="1" ht="27.85" customHeight="1" x14ac:dyDescent="0.45">
      <c r="A906" s="126" t="s">
        <v>2880</v>
      </c>
      <c r="B906" s="126"/>
      <c r="C906" s="127" t="s">
        <v>1595</v>
      </c>
      <c r="D906" s="134">
        <v>0</v>
      </c>
      <c r="E906" s="152">
        <v>0</v>
      </c>
      <c r="F906" s="135">
        <f t="shared" si="44"/>
        <v>0</v>
      </c>
      <c r="G906" s="130"/>
      <c r="H906" s="157"/>
    </row>
    <row r="907" spans="1:8" s="131" customFormat="1" ht="27.85" customHeight="1" x14ac:dyDescent="0.45">
      <c r="A907" s="126" t="s">
        <v>2881</v>
      </c>
      <c r="B907" s="126"/>
      <c r="C907" s="127" t="s">
        <v>1595</v>
      </c>
      <c r="D907" s="134">
        <v>0</v>
      </c>
      <c r="E907" s="152">
        <v>0</v>
      </c>
      <c r="F907" s="135">
        <f t="shared" si="44"/>
        <v>0</v>
      </c>
      <c r="G907" s="130"/>
      <c r="H907" s="157"/>
    </row>
    <row r="908" spans="1:8" s="131" customFormat="1" ht="27.85" customHeight="1" x14ac:dyDescent="0.45">
      <c r="A908" s="126" t="s">
        <v>2882</v>
      </c>
      <c r="B908" s="126"/>
      <c r="C908" s="127" t="s">
        <v>1595</v>
      </c>
      <c r="D908" s="134">
        <v>0</v>
      </c>
      <c r="E908" s="152">
        <v>0</v>
      </c>
      <c r="F908" s="135">
        <f t="shared" si="44"/>
        <v>0</v>
      </c>
      <c r="G908" s="130"/>
      <c r="H908" s="157"/>
    </row>
    <row r="909" spans="1:8" s="131" customFormat="1" ht="27.85" customHeight="1" x14ac:dyDescent="0.45">
      <c r="A909" s="126" t="s">
        <v>2883</v>
      </c>
      <c r="B909" s="126"/>
      <c r="C909" s="127" t="s">
        <v>1595</v>
      </c>
      <c r="D909" s="134">
        <v>0</v>
      </c>
      <c r="E909" s="152">
        <v>0</v>
      </c>
      <c r="F909" s="135">
        <f t="shared" si="44"/>
        <v>0</v>
      </c>
      <c r="G909" s="130"/>
      <c r="H909" s="157"/>
    </row>
    <row r="910" spans="1:8" s="131" customFormat="1" ht="27.85" customHeight="1" x14ac:dyDescent="0.45">
      <c r="A910" s="126" t="s">
        <v>2884</v>
      </c>
      <c r="B910" s="126"/>
      <c r="C910" s="127" t="s">
        <v>1595</v>
      </c>
      <c r="D910" s="134">
        <v>2200</v>
      </c>
      <c r="E910" s="152">
        <v>2244</v>
      </c>
      <c r="F910" s="135">
        <f t="shared" si="44"/>
        <v>44</v>
      </c>
      <c r="G910" s="130">
        <f>IFERROR(F910/D910,"na")</f>
        <v>0.02</v>
      </c>
      <c r="H910" s="157"/>
    </row>
    <row r="911" spans="1:8" s="131" customFormat="1" ht="27.85" customHeight="1" x14ac:dyDescent="0.45">
      <c r="A911" s="126" t="s">
        <v>2885</v>
      </c>
      <c r="B911" s="126"/>
      <c r="C911" s="127" t="s">
        <v>1595</v>
      </c>
      <c r="D911" s="134">
        <v>2600</v>
      </c>
      <c r="E911" s="152">
        <v>2652</v>
      </c>
      <c r="F911" s="135">
        <f t="shared" si="44"/>
        <v>52</v>
      </c>
      <c r="G911" s="130">
        <f>IFERROR(F911/D911,"na")</f>
        <v>0.02</v>
      </c>
      <c r="H911" s="157"/>
    </row>
    <row r="912" spans="1:8" s="131" customFormat="1" ht="27.85" customHeight="1" x14ac:dyDescent="0.45">
      <c r="A912" s="126" t="s">
        <v>2886</v>
      </c>
      <c r="B912" s="126"/>
      <c r="C912" s="127" t="s">
        <v>1595</v>
      </c>
      <c r="D912" s="134">
        <v>3600</v>
      </c>
      <c r="E912" s="152">
        <v>3672</v>
      </c>
      <c r="F912" s="135">
        <f t="shared" si="44"/>
        <v>72</v>
      </c>
      <c r="G912" s="130">
        <f>IFERROR(F912/D912,"na")</f>
        <v>0.02</v>
      </c>
      <c r="H912" s="157"/>
    </row>
    <row r="913" spans="1:8" s="131" customFormat="1" ht="27.85" customHeight="1" x14ac:dyDescent="0.45">
      <c r="A913" s="126" t="s">
        <v>2887</v>
      </c>
      <c r="B913" s="126"/>
      <c r="C913" s="127" t="s">
        <v>1595</v>
      </c>
      <c r="D913" s="134">
        <v>4200</v>
      </c>
      <c r="E913" s="152">
        <v>4284</v>
      </c>
      <c r="F913" s="135">
        <f t="shared" si="44"/>
        <v>84</v>
      </c>
      <c r="G913" s="130">
        <f>IFERROR(F913/D913,"na")</f>
        <v>0.02</v>
      </c>
      <c r="H913" s="157"/>
    </row>
    <row r="914" spans="1:8" s="131" customFormat="1" ht="27.85" customHeight="1" x14ac:dyDescent="0.45">
      <c r="A914" s="126" t="s">
        <v>2888</v>
      </c>
      <c r="B914" s="126"/>
      <c r="C914" s="127" t="s">
        <v>1595</v>
      </c>
      <c r="D914" s="134">
        <v>4800</v>
      </c>
      <c r="E914" s="152">
        <v>4896</v>
      </c>
      <c r="F914" s="135">
        <f t="shared" si="44"/>
        <v>96</v>
      </c>
      <c r="G914" s="130">
        <f>IFERROR(F914/D914,"na")</f>
        <v>0.02</v>
      </c>
      <c r="H914" s="157"/>
    </row>
    <row r="915" spans="1:8" s="131" customFormat="1" ht="33" customHeight="1" x14ac:dyDescent="0.45">
      <c r="A915" s="126" t="s">
        <v>2889</v>
      </c>
      <c r="B915" s="126"/>
      <c r="C915" s="127" t="s">
        <v>1595</v>
      </c>
      <c r="D915" s="134">
        <v>0</v>
      </c>
      <c r="E915" s="152">
        <v>0</v>
      </c>
      <c r="F915" s="135">
        <f t="shared" si="44"/>
        <v>0</v>
      </c>
      <c r="G915" s="130"/>
      <c r="H915" s="157"/>
    </row>
    <row r="916" spans="1:8" s="131" customFormat="1" ht="33" customHeight="1" x14ac:dyDescent="0.45">
      <c r="A916" s="126" t="s">
        <v>2890</v>
      </c>
      <c r="B916" s="126"/>
      <c r="C916" s="127" t="s">
        <v>1595</v>
      </c>
      <c r="D916" s="134">
        <v>0</v>
      </c>
      <c r="E916" s="152">
        <v>0</v>
      </c>
      <c r="F916" s="135">
        <f t="shared" si="44"/>
        <v>0</v>
      </c>
      <c r="G916" s="130"/>
      <c r="H916" s="157"/>
    </row>
    <row r="917" spans="1:8" s="131" customFormat="1" ht="33" customHeight="1" x14ac:dyDescent="0.45">
      <c r="A917" s="126" t="s">
        <v>2891</v>
      </c>
      <c r="B917" s="126"/>
      <c r="C917" s="127" t="s">
        <v>1595</v>
      </c>
      <c r="D917" s="134">
        <v>0</v>
      </c>
      <c r="E917" s="152">
        <v>0</v>
      </c>
      <c r="F917" s="135">
        <f t="shared" si="44"/>
        <v>0</v>
      </c>
      <c r="G917" s="130"/>
      <c r="H917" s="157"/>
    </row>
    <row r="918" spans="1:8" s="131" customFormat="1" ht="33" customHeight="1" x14ac:dyDescent="0.45">
      <c r="A918" s="126" t="s">
        <v>2892</v>
      </c>
      <c r="B918" s="126"/>
      <c r="C918" s="127" t="s">
        <v>1595</v>
      </c>
      <c r="D918" s="134">
        <v>0</v>
      </c>
      <c r="E918" s="152">
        <v>0</v>
      </c>
      <c r="F918" s="135">
        <f t="shared" si="44"/>
        <v>0</v>
      </c>
      <c r="G918" s="130"/>
      <c r="H918" s="157"/>
    </row>
    <row r="919" spans="1:8" s="131" customFormat="1" ht="33" customHeight="1" x14ac:dyDescent="0.45">
      <c r="A919" s="126" t="s">
        <v>2893</v>
      </c>
      <c r="B919" s="126"/>
      <c r="C919" s="127" t="s">
        <v>1595</v>
      </c>
      <c r="D919" s="134">
        <v>0</v>
      </c>
      <c r="E919" s="152">
        <v>0</v>
      </c>
      <c r="F919" s="135">
        <f t="shared" si="44"/>
        <v>0</v>
      </c>
      <c r="G919" s="130"/>
      <c r="H919" s="157"/>
    </row>
    <row r="920" spans="1:8" s="131" customFormat="1" ht="27.85" customHeight="1" x14ac:dyDescent="0.45">
      <c r="A920" s="126" t="s">
        <v>2894</v>
      </c>
      <c r="B920" s="126"/>
      <c r="C920" s="127" t="s">
        <v>1595</v>
      </c>
      <c r="D920" s="134">
        <v>0</v>
      </c>
      <c r="E920" s="152">
        <v>0</v>
      </c>
      <c r="F920" s="135">
        <f t="shared" si="44"/>
        <v>0</v>
      </c>
      <c r="G920" s="130"/>
      <c r="H920" s="157"/>
    </row>
    <row r="921" spans="1:8" s="131" customFormat="1" ht="27.85" customHeight="1" x14ac:dyDescent="0.45">
      <c r="A921" s="126" t="s">
        <v>2895</v>
      </c>
      <c r="B921" s="126"/>
      <c r="C921" s="127" t="s">
        <v>1595</v>
      </c>
      <c r="D921" s="134">
        <v>1657</v>
      </c>
      <c r="E921" s="152">
        <v>1690</v>
      </c>
      <c r="F921" s="135">
        <f t="shared" si="44"/>
        <v>33</v>
      </c>
      <c r="G921" s="130">
        <f t="shared" ref="G921:G930" si="46">IFERROR(F921/D921,"na")</f>
        <v>1.9915509957754977E-2</v>
      </c>
      <c r="H921" s="157"/>
    </row>
    <row r="922" spans="1:8" s="131" customFormat="1" ht="27.85" customHeight="1" x14ac:dyDescent="0.45">
      <c r="A922" s="126" t="s">
        <v>2896</v>
      </c>
      <c r="B922" s="126"/>
      <c r="C922" s="127" t="s">
        <v>1595</v>
      </c>
      <c r="D922" s="134">
        <v>2137</v>
      </c>
      <c r="E922" s="152">
        <v>2180</v>
      </c>
      <c r="F922" s="135">
        <f t="shared" ref="F922:F953" si="47">E922-D922</f>
        <v>43</v>
      </c>
      <c r="G922" s="130">
        <f t="shared" si="46"/>
        <v>2.0121665886757137E-2</v>
      </c>
      <c r="H922" s="157"/>
    </row>
    <row r="923" spans="1:8" s="131" customFormat="1" ht="27.85" customHeight="1" x14ac:dyDescent="0.45">
      <c r="A923" s="126" t="s">
        <v>2897</v>
      </c>
      <c r="B923" s="126"/>
      <c r="C923" s="127" t="s">
        <v>1595</v>
      </c>
      <c r="D923" s="134">
        <v>2229</v>
      </c>
      <c r="E923" s="152">
        <v>2274</v>
      </c>
      <c r="F923" s="135">
        <f t="shared" si="47"/>
        <v>45</v>
      </c>
      <c r="G923" s="130">
        <f t="shared" si="46"/>
        <v>2.0188425302826378E-2</v>
      </c>
      <c r="H923" s="157"/>
    </row>
    <row r="924" spans="1:8" s="131" customFormat="1" ht="27.85" customHeight="1" x14ac:dyDescent="0.45">
      <c r="A924" s="126" t="s">
        <v>2898</v>
      </c>
      <c r="B924" s="126"/>
      <c r="C924" s="127" t="s">
        <v>1595</v>
      </c>
      <c r="D924" s="134">
        <v>2408</v>
      </c>
      <c r="E924" s="152">
        <v>2456</v>
      </c>
      <c r="F924" s="135">
        <f t="shared" si="47"/>
        <v>48</v>
      </c>
      <c r="G924" s="130">
        <f t="shared" si="46"/>
        <v>1.9933554817275746E-2</v>
      </c>
      <c r="H924" s="157"/>
    </row>
    <row r="925" spans="1:8" s="131" customFormat="1" ht="27.85" customHeight="1" x14ac:dyDescent="0.45">
      <c r="A925" s="126" t="s">
        <v>2899</v>
      </c>
      <c r="B925" s="126"/>
      <c r="C925" s="127" t="s">
        <v>1595</v>
      </c>
      <c r="D925" s="134">
        <v>2870</v>
      </c>
      <c r="E925" s="152">
        <v>2927</v>
      </c>
      <c r="F925" s="135">
        <f t="shared" si="47"/>
        <v>57</v>
      </c>
      <c r="G925" s="130">
        <f t="shared" si="46"/>
        <v>1.986062717770035E-2</v>
      </c>
      <c r="H925" s="157"/>
    </row>
    <row r="926" spans="1:8" s="131" customFormat="1" ht="27.85" customHeight="1" x14ac:dyDescent="0.45">
      <c r="A926" s="126" t="s">
        <v>2900</v>
      </c>
      <c r="B926" s="126"/>
      <c r="C926" s="127" t="s">
        <v>1595</v>
      </c>
      <c r="D926" s="134">
        <v>3464</v>
      </c>
      <c r="E926" s="152">
        <v>3533</v>
      </c>
      <c r="F926" s="135">
        <f t="shared" si="47"/>
        <v>69</v>
      </c>
      <c r="G926" s="130">
        <f t="shared" si="46"/>
        <v>1.9919168591224019E-2</v>
      </c>
      <c r="H926" s="157"/>
    </row>
    <row r="927" spans="1:8" s="131" customFormat="1" ht="27.85" customHeight="1" x14ac:dyDescent="0.45">
      <c r="A927" s="126" t="s">
        <v>2901</v>
      </c>
      <c r="B927" s="126"/>
      <c r="C927" s="127" t="s">
        <v>1595</v>
      </c>
      <c r="D927" s="134">
        <v>3992</v>
      </c>
      <c r="E927" s="152">
        <v>4072</v>
      </c>
      <c r="F927" s="135">
        <f t="shared" si="47"/>
        <v>80</v>
      </c>
      <c r="G927" s="130">
        <f t="shared" si="46"/>
        <v>2.004008016032064E-2</v>
      </c>
      <c r="H927" s="157"/>
    </row>
    <row r="928" spans="1:8" s="131" customFormat="1" ht="27.85" customHeight="1" x14ac:dyDescent="0.45">
      <c r="A928" s="126" t="s">
        <v>2902</v>
      </c>
      <c r="B928" s="126"/>
      <c r="C928" s="127" t="s">
        <v>1595</v>
      </c>
      <c r="D928" s="134">
        <v>5053</v>
      </c>
      <c r="E928" s="152">
        <v>5154</v>
      </c>
      <c r="F928" s="135">
        <f t="shared" si="47"/>
        <v>101</v>
      </c>
      <c r="G928" s="130">
        <f t="shared" si="46"/>
        <v>1.9988125865822284E-2</v>
      </c>
      <c r="H928" s="157"/>
    </row>
    <row r="929" spans="1:8" s="131" customFormat="1" ht="27.85" customHeight="1" x14ac:dyDescent="0.45">
      <c r="A929" s="126" t="s">
        <v>2903</v>
      </c>
      <c r="B929" s="126"/>
      <c r="C929" s="127" t="s">
        <v>1595</v>
      </c>
      <c r="D929" s="134">
        <v>7257</v>
      </c>
      <c r="E929" s="152">
        <v>7402</v>
      </c>
      <c r="F929" s="135">
        <f t="shared" si="47"/>
        <v>145</v>
      </c>
      <c r="G929" s="130">
        <f t="shared" si="46"/>
        <v>1.9980708281659088E-2</v>
      </c>
      <c r="H929" s="157"/>
    </row>
    <row r="930" spans="1:8" s="131" customFormat="1" ht="27.85" customHeight="1" x14ac:dyDescent="0.45">
      <c r="A930" s="126" t="s">
        <v>2904</v>
      </c>
      <c r="B930" s="126"/>
      <c r="C930" s="127" t="s">
        <v>1595</v>
      </c>
      <c r="D930" s="134">
        <v>8708</v>
      </c>
      <c r="E930" s="152">
        <v>8882</v>
      </c>
      <c r="F930" s="135">
        <f t="shared" si="47"/>
        <v>174</v>
      </c>
      <c r="G930" s="130">
        <f t="shared" si="46"/>
        <v>1.998162609095085E-2</v>
      </c>
      <c r="H930" s="157"/>
    </row>
    <row r="931" spans="1:8" s="131" customFormat="1" ht="27.85" customHeight="1" x14ac:dyDescent="0.45">
      <c r="A931" s="126" t="s">
        <v>2905</v>
      </c>
      <c r="B931" s="126"/>
      <c r="C931" s="127" t="s">
        <v>1595</v>
      </c>
      <c r="D931" s="134">
        <v>0</v>
      </c>
      <c r="E931" s="152">
        <v>0</v>
      </c>
      <c r="F931" s="135">
        <f t="shared" si="47"/>
        <v>0</v>
      </c>
      <c r="G931" s="130"/>
      <c r="H931" s="157"/>
    </row>
    <row r="932" spans="1:8" s="131" customFormat="1" ht="27.85" customHeight="1" x14ac:dyDescent="0.45">
      <c r="A932" s="126" t="s">
        <v>2906</v>
      </c>
      <c r="B932" s="126"/>
      <c r="C932" s="127" t="s">
        <v>1595</v>
      </c>
      <c r="D932" s="134">
        <v>2250</v>
      </c>
      <c r="E932" s="152">
        <v>2295</v>
      </c>
      <c r="F932" s="135">
        <f t="shared" si="47"/>
        <v>45</v>
      </c>
      <c r="G932" s="130">
        <f t="shared" ref="G932:G941" si="48">IFERROR(F932/D932,"na")</f>
        <v>0.02</v>
      </c>
      <c r="H932" s="157"/>
    </row>
    <row r="933" spans="1:8" s="131" customFormat="1" ht="27.85" customHeight="1" x14ac:dyDescent="0.45">
      <c r="A933" s="126" t="s">
        <v>2907</v>
      </c>
      <c r="B933" s="126"/>
      <c r="C933" s="127" t="s">
        <v>1595</v>
      </c>
      <c r="D933" s="134">
        <v>2800</v>
      </c>
      <c r="E933" s="152">
        <v>2856</v>
      </c>
      <c r="F933" s="135">
        <f t="shared" si="47"/>
        <v>56</v>
      </c>
      <c r="G933" s="130">
        <f t="shared" si="48"/>
        <v>0.02</v>
      </c>
      <c r="H933" s="157"/>
    </row>
    <row r="934" spans="1:8" s="131" customFormat="1" ht="27.85" customHeight="1" x14ac:dyDescent="0.45">
      <c r="A934" s="126" t="s">
        <v>2908</v>
      </c>
      <c r="B934" s="126"/>
      <c r="C934" s="127" t="s">
        <v>1595</v>
      </c>
      <c r="D934" s="134">
        <v>3670</v>
      </c>
      <c r="E934" s="152">
        <v>3744</v>
      </c>
      <c r="F934" s="135">
        <f t="shared" si="47"/>
        <v>74</v>
      </c>
      <c r="G934" s="130">
        <f t="shared" si="48"/>
        <v>2.0163487738419618E-2</v>
      </c>
      <c r="H934" s="157"/>
    </row>
    <row r="935" spans="1:8" s="131" customFormat="1" ht="27.85" customHeight="1" x14ac:dyDescent="0.45">
      <c r="A935" s="126" t="s">
        <v>2909</v>
      </c>
      <c r="B935" s="126"/>
      <c r="C935" s="127" t="s">
        <v>1595</v>
      </c>
      <c r="D935" s="134">
        <v>4723</v>
      </c>
      <c r="E935" s="152">
        <v>4818</v>
      </c>
      <c r="F935" s="135">
        <f t="shared" si="47"/>
        <v>95</v>
      </c>
      <c r="G935" s="130">
        <f t="shared" si="48"/>
        <v>2.0114334109676054E-2</v>
      </c>
      <c r="H935" s="157"/>
    </row>
    <row r="936" spans="1:8" s="131" customFormat="1" ht="27.85" customHeight="1" x14ac:dyDescent="0.45">
      <c r="A936" s="126" t="s">
        <v>2910</v>
      </c>
      <c r="B936" s="126"/>
      <c r="C936" s="127" t="s">
        <v>1595</v>
      </c>
      <c r="D936" s="134">
        <v>5785</v>
      </c>
      <c r="E936" s="152">
        <v>5900</v>
      </c>
      <c r="F936" s="135">
        <f t="shared" si="47"/>
        <v>115</v>
      </c>
      <c r="G936" s="130">
        <f t="shared" si="48"/>
        <v>1.9878997407087293E-2</v>
      </c>
      <c r="H936" s="157"/>
    </row>
    <row r="937" spans="1:8" s="131" customFormat="1" ht="27.85" customHeight="1" x14ac:dyDescent="0.45">
      <c r="A937" s="126" t="s">
        <v>2911</v>
      </c>
      <c r="B937" s="126"/>
      <c r="C937" s="127" t="s">
        <v>1595</v>
      </c>
      <c r="D937" s="134">
        <v>6629</v>
      </c>
      <c r="E937" s="152">
        <v>6762</v>
      </c>
      <c r="F937" s="135">
        <f t="shared" si="47"/>
        <v>133</v>
      </c>
      <c r="G937" s="130">
        <f t="shared" si="48"/>
        <v>2.0063357972544878E-2</v>
      </c>
      <c r="H937" s="157"/>
    </row>
    <row r="938" spans="1:8" s="131" customFormat="1" ht="27.85" customHeight="1" x14ac:dyDescent="0.45">
      <c r="A938" s="126" t="s">
        <v>2912</v>
      </c>
      <c r="B938" s="126"/>
      <c r="C938" s="127" t="s">
        <v>1595</v>
      </c>
      <c r="D938" s="134">
        <v>7710</v>
      </c>
      <c r="E938" s="152">
        <v>7864</v>
      </c>
      <c r="F938" s="135">
        <f t="shared" si="47"/>
        <v>154</v>
      </c>
      <c r="G938" s="130">
        <f t="shared" si="48"/>
        <v>1.9974059662775615E-2</v>
      </c>
      <c r="H938" s="157"/>
    </row>
    <row r="939" spans="1:8" s="131" customFormat="1" ht="27.85" customHeight="1" x14ac:dyDescent="0.45">
      <c r="A939" s="126" t="s">
        <v>2913</v>
      </c>
      <c r="B939" s="126"/>
      <c r="C939" s="127" t="s">
        <v>1595</v>
      </c>
      <c r="D939" s="134">
        <v>8920</v>
      </c>
      <c r="E939" s="152">
        <v>9098</v>
      </c>
      <c r="F939" s="135">
        <f t="shared" si="47"/>
        <v>178</v>
      </c>
      <c r="G939" s="130">
        <f t="shared" si="48"/>
        <v>1.9955156950672646E-2</v>
      </c>
      <c r="H939" s="157"/>
    </row>
    <row r="940" spans="1:8" s="131" customFormat="1" ht="27.85" customHeight="1" x14ac:dyDescent="0.45">
      <c r="A940" s="126" t="s">
        <v>2914</v>
      </c>
      <c r="B940" s="126"/>
      <c r="C940" s="127" t="s">
        <v>1595</v>
      </c>
      <c r="D940" s="134">
        <v>9844</v>
      </c>
      <c r="E940" s="152">
        <v>10040</v>
      </c>
      <c r="F940" s="135">
        <f t="shared" si="47"/>
        <v>196</v>
      </c>
      <c r="G940" s="130">
        <f t="shared" si="48"/>
        <v>1.9910605444941082E-2</v>
      </c>
      <c r="H940" s="157"/>
    </row>
    <row r="941" spans="1:8" s="131" customFormat="1" ht="27.85" customHeight="1" x14ac:dyDescent="0.45">
      <c r="A941" s="126" t="s">
        <v>2915</v>
      </c>
      <c r="B941" s="126"/>
      <c r="C941" s="127" t="s">
        <v>1595</v>
      </c>
      <c r="D941" s="134">
        <v>11641</v>
      </c>
      <c r="E941" s="152">
        <v>11873.800000000001</v>
      </c>
      <c r="F941" s="135">
        <f t="shared" si="47"/>
        <v>232.80000000000109</v>
      </c>
      <c r="G941" s="130">
        <f t="shared" si="48"/>
        <v>1.9998281934541801E-2</v>
      </c>
      <c r="H941" s="157"/>
    </row>
    <row r="942" spans="1:8" s="131" customFormat="1" ht="27.85" customHeight="1" x14ac:dyDescent="0.45">
      <c r="A942" s="126" t="s">
        <v>2916</v>
      </c>
      <c r="B942" s="126"/>
      <c r="C942" s="127" t="s">
        <v>1595</v>
      </c>
      <c r="D942" s="134">
        <v>0</v>
      </c>
      <c r="E942" s="152">
        <v>0</v>
      </c>
      <c r="F942" s="135">
        <f t="shared" si="47"/>
        <v>0</v>
      </c>
      <c r="G942" s="130"/>
      <c r="H942" s="157"/>
    </row>
    <row r="943" spans="1:8" s="131" customFormat="1" ht="27.85" customHeight="1" x14ac:dyDescent="0.45">
      <c r="A943" s="126" t="s">
        <v>3509</v>
      </c>
      <c r="B943" s="126"/>
      <c r="C943" s="127" t="s">
        <v>1595</v>
      </c>
      <c r="D943" s="134">
        <v>1500</v>
      </c>
      <c r="E943" s="152">
        <v>1530</v>
      </c>
      <c r="F943" s="135">
        <f t="shared" si="47"/>
        <v>30</v>
      </c>
      <c r="G943" s="130">
        <f>IFERROR(F943/D943,"na")</f>
        <v>0.02</v>
      </c>
      <c r="H943" s="157"/>
    </row>
    <row r="944" spans="1:8" s="131" customFormat="1" ht="27.75" customHeight="1" x14ac:dyDescent="0.45">
      <c r="A944" s="126" t="s">
        <v>3510</v>
      </c>
      <c r="B944" s="126"/>
      <c r="C944" s="127" t="s">
        <v>1595</v>
      </c>
      <c r="D944" s="134">
        <v>2000</v>
      </c>
      <c r="E944" s="152">
        <v>2040</v>
      </c>
      <c r="F944" s="135">
        <f t="shared" si="47"/>
        <v>40</v>
      </c>
      <c r="G944" s="130">
        <f>IFERROR(F944/D944,"na")</f>
        <v>0.02</v>
      </c>
      <c r="H944" s="157"/>
    </row>
    <row r="945" spans="1:8" s="131" customFormat="1" ht="27" customHeight="1" x14ac:dyDescent="0.45">
      <c r="A945" s="126" t="s">
        <v>3511</v>
      </c>
      <c r="B945" s="126"/>
      <c r="C945" s="127" t="s">
        <v>1595</v>
      </c>
      <c r="D945" s="134">
        <v>0</v>
      </c>
      <c r="E945" s="152">
        <v>0</v>
      </c>
      <c r="F945" s="135">
        <f t="shared" si="47"/>
        <v>0</v>
      </c>
      <c r="G945" s="130"/>
      <c r="H945" s="157"/>
    </row>
    <row r="946" spans="1:8" s="131" customFormat="1" ht="27" customHeight="1" x14ac:dyDescent="0.45">
      <c r="A946" s="126" t="s">
        <v>3512</v>
      </c>
      <c r="B946" s="126"/>
      <c r="C946" s="127" t="s">
        <v>1595</v>
      </c>
      <c r="D946" s="134">
        <v>1650</v>
      </c>
      <c r="E946" s="152">
        <v>1683</v>
      </c>
      <c r="F946" s="135">
        <f t="shared" si="47"/>
        <v>33</v>
      </c>
      <c r="G946" s="130">
        <f>IFERROR(F946/D946,"na")</f>
        <v>0.02</v>
      </c>
      <c r="H946" s="157"/>
    </row>
    <row r="947" spans="1:8" s="131" customFormat="1" ht="27" customHeight="1" x14ac:dyDescent="0.45">
      <c r="A947" s="126" t="s">
        <v>3513</v>
      </c>
      <c r="B947" s="126"/>
      <c r="C947" s="127" t="s">
        <v>1595</v>
      </c>
      <c r="D947" s="134">
        <v>2500</v>
      </c>
      <c r="E947" s="152">
        <v>2550</v>
      </c>
      <c r="F947" s="135">
        <f t="shared" si="47"/>
        <v>50</v>
      </c>
      <c r="G947" s="130">
        <f>IFERROR(F947/D947,"na")</f>
        <v>0.02</v>
      </c>
      <c r="H947" s="157"/>
    </row>
    <row r="948" spans="1:8" s="131" customFormat="1" ht="27" customHeight="1" x14ac:dyDescent="0.45">
      <c r="A948" s="126" t="s">
        <v>3514</v>
      </c>
      <c r="B948" s="126"/>
      <c r="C948" s="127" t="s">
        <v>1595</v>
      </c>
      <c r="D948" s="134">
        <v>0</v>
      </c>
      <c r="E948" s="152">
        <v>0</v>
      </c>
      <c r="F948" s="135">
        <f t="shared" si="47"/>
        <v>0</v>
      </c>
      <c r="G948" s="130"/>
      <c r="H948" s="157"/>
    </row>
    <row r="949" spans="1:8" s="131" customFormat="1" ht="27" customHeight="1" x14ac:dyDescent="0.45">
      <c r="A949" s="126" t="s">
        <v>2917</v>
      </c>
      <c r="B949" s="126"/>
      <c r="C949" s="127" t="s">
        <v>1595</v>
      </c>
      <c r="D949" s="134">
        <v>1650</v>
      </c>
      <c r="E949" s="152">
        <v>1683</v>
      </c>
      <c r="F949" s="135">
        <f t="shared" si="47"/>
        <v>33</v>
      </c>
      <c r="G949" s="130">
        <f>IFERROR(F949/D949,"na")</f>
        <v>0.02</v>
      </c>
      <c r="H949" s="157"/>
    </row>
    <row r="950" spans="1:8" s="131" customFormat="1" ht="27" customHeight="1" x14ac:dyDescent="0.45">
      <c r="A950" s="126" t="s">
        <v>2918</v>
      </c>
      <c r="B950" s="126"/>
      <c r="C950" s="127" t="s">
        <v>1595</v>
      </c>
      <c r="D950" s="134">
        <v>2250</v>
      </c>
      <c r="E950" s="152">
        <v>2295</v>
      </c>
      <c r="F950" s="135">
        <f t="shared" si="47"/>
        <v>45</v>
      </c>
      <c r="G950" s="130">
        <f>IFERROR(F950/D950,"na")</f>
        <v>0.02</v>
      </c>
      <c r="H950" s="157"/>
    </row>
    <row r="951" spans="1:8" s="131" customFormat="1" ht="27" customHeight="1" x14ac:dyDescent="0.45">
      <c r="A951" s="126" t="s">
        <v>2919</v>
      </c>
      <c r="B951" s="126"/>
      <c r="C951" s="127" t="s">
        <v>1595</v>
      </c>
      <c r="D951" s="134">
        <v>0</v>
      </c>
      <c r="E951" s="152">
        <v>0</v>
      </c>
      <c r="F951" s="135">
        <f t="shared" si="47"/>
        <v>0</v>
      </c>
      <c r="G951" s="130"/>
      <c r="H951" s="157"/>
    </row>
    <row r="952" spans="1:8" s="131" customFormat="1" ht="27" customHeight="1" x14ac:dyDescent="0.45">
      <c r="A952" s="126" t="s">
        <v>2920</v>
      </c>
      <c r="B952" s="126"/>
      <c r="C952" s="127" t="s">
        <v>1595</v>
      </c>
      <c r="D952" s="134">
        <v>2000</v>
      </c>
      <c r="E952" s="152">
        <v>2040</v>
      </c>
      <c r="F952" s="135">
        <f t="shared" si="47"/>
        <v>40</v>
      </c>
      <c r="G952" s="130">
        <f>IFERROR(F952/D952,"na")</f>
        <v>0.02</v>
      </c>
      <c r="H952" s="157"/>
    </row>
    <row r="953" spans="1:8" s="131" customFormat="1" ht="27" customHeight="1" x14ac:dyDescent="0.45">
      <c r="A953" s="126" t="s">
        <v>2921</v>
      </c>
      <c r="B953" s="126"/>
      <c r="C953" s="127" t="s">
        <v>1595</v>
      </c>
      <c r="D953" s="134">
        <v>2400</v>
      </c>
      <c r="E953" s="152">
        <v>2448</v>
      </c>
      <c r="F953" s="135">
        <f t="shared" si="47"/>
        <v>48</v>
      </c>
      <c r="G953" s="130">
        <f>IFERROR(F953/D953,"na")</f>
        <v>0.02</v>
      </c>
      <c r="H953" s="157"/>
    </row>
    <row r="954" spans="1:8" s="131" customFormat="1" ht="27" customHeight="1" x14ac:dyDescent="0.45">
      <c r="A954" s="126" t="s">
        <v>2922</v>
      </c>
      <c r="B954" s="126"/>
      <c r="C954" s="127" t="s">
        <v>1595</v>
      </c>
      <c r="D954" s="134">
        <v>0</v>
      </c>
      <c r="E954" s="152">
        <v>0</v>
      </c>
      <c r="F954" s="135">
        <f t="shared" ref="F954:F985" si="49">E954-D954</f>
        <v>0</v>
      </c>
      <c r="G954" s="130"/>
      <c r="H954" s="157"/>
    </row>
    <row r="955" spans="1:8" s="131" customFormat="1" ht="27" customHeight="1" x14ac:dyDescent="0.45">
      <c r="A955" s="126" t="s">
        <v>2923</v>
      </c>
      <c r="B955" s="126"/>
      <c r="C955" s="127" t="s">
        <v>1595</v>
      </c>
      <c r="D955" s="134">
        <v>850</v>
      </c>
      <c r="E955" s="152">
        <v>867</v>
      </c>
      <c r="F955" s="135">
        <f t="shared" si="49"/>
        <v>17</v>
      </c>
      <c r="G955" s="130">
        <f>IFERROR(F955/D955,"na")</f>
        <v>0.02</v>
      </c>
      <c r="H955" s="157"/>
    </row>
    <row r="956" spans="1:8" s="131" customFormat="1" ht="27" customHeight="1" x14ac:dyDescent="0.45">
      <c r="A956" s="126" t="s">
        <v>2924</v>
      </c>
      <c r="B956" s="126"/>
      <c r="C956" s="127" t="s">
        <v>1595</v>
      </c>
      <c r="D956" s="134">
        <v>1500</v>
      </c>
      <c r="E956" s="152">
        <v>1530</v>
      </c>
      <c r="F956" s="135">
        <f t="shared" si="49"/>
        <v>30</v>
      </c>
      <c r="G956" s="130">
        <f>IFERROR(F956/D956,"na")</f>
        <v>0.02</v>
      </c>
      <c r="H956" s="157"/>
    </row>
    <row r="957" spans="1:8" s="131" customFormat="1" ht="27" customHeight="1" x14ac:dyDescent="0.45">
      <c r="A957" s="126" t="s">
        <v>2925</v>
      </c>
      <c r="B957" s="126"/>
      <c r="C957" s="127" t="s">
        <v>1595</v>
      </c>
      <c r="D957" s="134">
        <v>0</v>
      </c>
      <c r="E957" s="152">
        <v>0</v>
      </c>
      <c r="F957" s="135">
        <f t="shared" si="49"/>
        <v>0</v>
      </c>
      <c r="G957" s="130"/>
      <c r="H957" s="157"/>
    </row>
    <row r="958" spans="1:8" s="131" customFormat="1" ht="27" customHeight="1" x14ac:dyDescent="0.45">
      <c r="A958" s="126" t="s">
        <v>2926</v>
      </c>
      <c r="B958" s="126"/>
      <c r="C958" s="127" t="s">
        <v>1595</v>
      </c>
      <c r="D958" s="134">
        <v>1050</v>
      </c>
      <c r="E958" s="152">
        <v>1071</v>
      </c>
      <c r="F958" s="135">
        <f t="shared" si="49"/>
        <v>21</v>
      </c>
      <c r="G958" s="130">
        <f>IFERROR(F958/D958,"na")</f>
        <v>0.02</v>
      </c>
      <c r="H958" s="157"/>
    </row>
    <row r="959" spans="1:8" s="131" customFormat="1" ht="27" customHeight="1" x14ac:dyDescent="0.45">
      <c r="A959" s="126" t="s">
        <v>2927</v>
      </c>
      <c r="B959" s="126"/>
      <c r="C959" s="127" t="s">
        <v>1595</v>
      </c>
      <c r="D959" s="134">
        <v>2000</v>
      </c>
      <c r="E959" s="152">
        <v>2040</v>
      </c>
      <c r="F959" s="135">
        <f t="shared" si="49"/>
        <v>40</v>
      </c>
      <c r="G959" s="130">
        <f>IFERROR(F959/D959,"na")</f>
        <v>0.02</v>
      </c>
      <c r="H959" s="157"/>
    </row>
    <row r="960" spans="1:8" s="131" customFormat="1" ht="27" customHeight="1" x14ac:dyDescent="0.45">
      <c r="A960" s="126" t="s">
        <v>2928</v>
      </c>
      <c r="B960" s="126"/>
      <c r="C960" s="127" t="s">
        <v>1595</v>
      </c>
      <c r="D960" s="134">
        <v>0</v>
      </c>
      <c r="E960" s="152">
        <v>0</v>
      </c>
      <c r="F960" s="135">
        <f t="shared" si="49"/>
        <v>0</v>
      </c>
      <c r="G960" s="130"/>
      <c r="H960" s="157"/>
    </row>
    <row r="961" spans="1:8" s="131" customFormat="1" ht="27" customHeight="1" x14ac:dyDescent="0.45">
      <c r="A961" s="126" t="s">
        <v>2929</v>
      </c>
      <c r="B961" s="126"/>
      <c r="C961" s="127" t="s">
        <v>1595</v>
      </c>
      <c r="D961" s="134">
        <v>550</v>
      </c>
      <c r="E961" s="152">
        <v>561</v>
      </c>
      <c r="F961" s="135">
        <f t="shared" si="49"/>
        <v>11</v>
      </c>
      <c r="G961" s="130">
        <f>IFERROR(F961/D961,"na")</f>
        <v>0.02</v>
      </c>
      <c r="H961" s="157"/>
    </row>
    <row r="962" spans="1:8" s="131" customFormat="1" ht="27" customHeight="1" x14ac:dyDescent="0.45">
      <c r="A962" s="126" t="s">
        <v>2930</v>
      </c>
      <c r="B962" s="126"/>
      <c r="C962" s="127" t="s">
        <v>1595</v>
      </c>
      <c r="D962" s="152">
        <v>680</v>
      </c>
      <c r="E962" s="152">
        <v>693.6</v>
      </c>
      <c r="F962" s="135">
        <f t="shared" si="49"/>
        <v>13.600000000000023</v>
      </c>
      <c r="G962" s="130">
        <f>IFERROR(F962/D962,"na")</f>
        <v>2.0000000000000035E-2</v>
      </c>
      <c r="H962" s="157"/>
    </row>
    <row r="963" spans="1:8" s="131" customFormat="1" ht="27" customHeight="1" x14ac:dyDescent="0.45">
      <c r="A963" s="126" t="s">
        <v>2931</v>
      </c>
      <c r="B963" s="126"/>
      <c r="C963" s="127" t="s">
        <v>1595</v>
      </c>
      <c r="D963" s="134">
        <v>750</v>
      </c>
      <c r="E963" s="152">
        <v>765</v>
      </c>
      <c r="F963" s="135">
        <f t="shared" si="49"/>
        <v>15</v>
      </c>
      <c r="G963" s="130">
        <f>IFERROR(F963/D963,"na")</f>
        <v>0.02</v>
      </c>
      <c r="H963" s="157"/>
    </row>
    <row r="964" spans="1:8" s="131" customFormat="1" ht="27" customHeight="1" x14ac:dyDescent="0.45">
      <c r="A964" s="126" t="s">
        <v>2932</v>
      </c>
      <c r="B964" s="126"/>
      <c r="C964" s="127" t="s">
        <v>1595</v>
      </c>
      <c r="D964" s="134">
        <v>0</v>
      </c>
      <c r="E964" s="152">
        <v>0</v>
      </c>
      <c r="F964" s="135">
        <f t="shared" si="49"/>
        <v>0</v>
      </c>
      <c r="G964" s="130"/>
      <c r="H964" s="157"/>
    </row>
    <row r="965" spans="1:8" s="131" customFormat="1" ht="27" customHeight="1" x14ac:dyDescent="0.45">
      <c r="A965" s="126" t="s">
        <v>2933</v>
      </c>
      <c r="B965" s="126"/>
      <c r="C965" s="127" t="s">
        <v>1595</v>
      </c>
      <c r="D965" s="134">
        <v>580</v>
      </c>
      <c r="E965" s="152">
        <v>591.6</v>
      </c>
      <c r="F965" s="135">
        <f t="shared" si="49"/>
        <v>11.600000000000023</v>
      </c>
      <c r="G965" s="130">
        <f>IFERROR(F965/D965,"na")</f>
        <v>2.0000000000000039E-2</v>
      </c>
      <c r="H965" s="157"/>
    </row>
    <row r="966" spans="1:8" s="131" customFormat="1" ht="27" customHeight="1" x14ac:dyDescent="0.45">
      <c r="A966" s="126" t="s">
        <v>2934</v>
      </c>
      <c r="B966" s="126"/>
      <c r="C966" s="127" t="s">
        <v>1595</v>
      </c>
      <c r="D966" s="134">
        <v>700</v>
      </c>
      <c r="E966" s="152">
        <v>714</v>
      </c>
      <c r="F966" s="135">
        <f t="shared" si="49"/>
        <v>14</v>
      </c>
      <c r="G966" s="130">
        <f>IFERROR(F966/D966,"na")</f>
        <v>0.02</v>
      </c>
      <c r="H966" s="157"/>
    </row>
    <row r="967" spans="1:8" s="131" customFormat="1" ht="27" customHeight="1" x14ac:dyDescent="0.45">
      <c r="A967" s="126" t="s">
        <v>2935</v>
      </c>
      <c r="B967" s="126"/>
      <c r="C967" s="127" t="s">
        <v>1595</v>
      </c>
      <c r="D967" s="134">
        <v>800</v>
      </c>
      <c r="E967" s="152">
        <v>816</v>
      </c>
      <c r="F967" s="135">
        <f t="shared" si="49"/>
        <v>16</v>
      </c>
      <c r="G967" s="130">
        <f>IFERROR(F967/D967,"na")</f>
        <v>0.02</v>
      </c>
      <c r="H967" s="157"/>
    </row>
    <row r="968" spans="1:8" s="131" customFormat="1" ht="27" customHeight="1" x14ac:dyDescent="0.45">
      <c r="A968" s="126" t="s">
        <v>2936</v>
      </c>
      <c r="B968" s="126"/>
      <c r="C968" s="127" t="s">
        <v>1595</v>
      </c>
      <c r="D968" s="134">
        <v>0</v>
      </c>
      <c r="E968" s="152">
        <v>0</v>
      </c>
      <c r="F968" s="135">
        <f t="shared" si="49"/>
        <v>0</v>
      </c>
      <c r="G968" s="130"/>
      <c r="H968" s="157"/>
    </row>
    <row r="969" spans="1:8" s="131" customFormat="1" ht="27" customHeight="1" x14ac:dyDescent="0.45">
      <c r="A969" s="126" t="s">
        <v>2937</v>
      </c>
      <c r="B969" s="126"/>
      <c r="C969" s="127" t="s">
        <v>1595</v>
      </c>
      <c r="D969" s="134">
        <v>650</v>
      </c>
      <c r="E969" s="152">
        <v>663</v>
      </c>
      <c r="F969" s="135">
        <f t="shared" si="49"/>
        <v>13</v>
      </c>
      <c r="G969" s="130">
        <f>IFERROR(F969/D969,"na")</f>
        <v>0.02</v>
      </c>
      <c r="H969" s="157"/>
    </row>
    <row r="970" spans="1:8" s="131" customFormat="1" ht="27" customHeight="1" x14ac:dyDescent="0.45">
      <c r="A970" s="126" t="s">
        <v>2938</v>
      </c>
      <c r="B970" s="126"/>
      <c r="C970" s="127" t="s">
        <v>1595</v>
      </c>
      <c r="D970" s="134">
        <v>850</v>
      </c>
      <c r="E970" s="152">
        <v>867</v>
      </c>
      <c r="F970" s="135">
        <f t="shared" si="49"/>
        <v>17</v>
      </c>
      <c r="G970" s="130">
        <f>IFERROR(F970/D970,"na")</f>
        <v>0.02</v>
      </c>
      <c r="H970" s="157"/>
    </row>
    <row r="971" spans="1:8" s="131" customFormat="1" ht="27" customHeight="1" x14ac:dyDescent="0.45">
      <c r="A971" s="126" t="s">
        <v>2939</v>
      </c>
      <c r="B971" s="126"/>
      <c r="C971" s="127" t="s">
        <v>1595</v>
      </c>
      <c r="D971" s="134">
        <v>0</v>
      </c>
      <c r="E971" s="152">
        <v>0</v>
      </c>
      <c r="F971" s="135">
        <f t="shared" si="49"/>
        <v>0</v>
      </c>
      <c r="G971" s="130"/>
      <c r="H971" s="157"/>
    </row>
    <row r="972" spans="1:8" s="131" customFormat="1" ht="27" customHeight="1" x14ac:dyDescent="0.45">
      <c r="A972" s="126" t="s">
        <v>2940</v>
      </c>
      <c r="B972" s="126"/>
      <c r="C972" s="127" t="s">
        <v>1595</v>
      </c>
      <c r="D972" s="134">
        <v>800</v>
      </c>
      <c r="E972" s="152">
        <v>816</v>
      </c>
      <c r="F972" s="135">
        <f t="shared" si="49"/>
        <v>16</v>
      </c>
      <c r="G972" s="130">
        <f>IFERROR(F972/D972,"na")</f>
        <v>0.02</v>
      </c>
      <c r="H972" s="157"/>
    </row>
    <row r="973" spans="1:8" s="131" customFormat="1" ht="27" customHeight="1" x14ac:dyDescent="0.45">
      <c r="A973" s="126" t="s">
        <v>2941</v>
      </c>
      <c r="B973" s="126"/>
      <c r="C973" s="127" t="s">
        <v>1595</v>
      </c>
      <c r="D973" s="134">
        <v>1200</v>
      </c>
      <c r="E973" s="152">
        <v>1224</v>
      </c>
      <c r="F973" s="135">
        <f t="shared" si="49"/>
        <v>24</v>
      </c>
      <c r="G973" s="130">
        <f>IFERROR(F973/D973,"na")</f>
        <v>0.02</v>
      </c>
      <c r="H973" s="157"/>
    </row>
    <row r="974" spans="1:8" s="131" customFormat="1" ht="27" customHeight="1" x14ac:dyDescent="0.45">
      <c r="A974" s="126" t="s">
        <v>2942</v>
      </c>
      <c r="B974" s="126"/>
      <c r="C974" s="127" t="s">
        <v>1595</v>
      </c>
      <c r="D974" s="134">
        <v>0</v>
      </c>
      <c r="E974" s="152">
        <v>0</v>
      </c>
      <c r="F974" s="135">
        <f t="shared" si="49"/>
        <v>0</v>
      </c>
      <c r="G974" s="130"/>
      <c r="H974" s="157"/>
    </row>
    <row r="975" spans="1:8" s="131" customFormat="1" ht="27" customHeight="1" x14ac:dyDescent="0.45">
      <c r="A975" s="126" t="s">
        <v>2943</v>
      </c>
      <c r="B975" s="126"/>
      <c r="C975" s="127" t="s">
        <v>1595</v>
      </c>
      <c r="D975" s="134">
        <v>2500</v>
      </c>
      <c r="E975" s="152">
        <v>2550</v>
      </c>
      <c r="F975" s="135">
        <f t="shared" si="49"/>
        <v>50</v>
      </c>
      <c r="G975" s="130">
        <f>IFERROR(F975/D975,"na")</f>
        <v>0.02</v>
      </c>
      <c r="H975" s="157"/>
    </row>
    <row r="976" spans="1:8" s="131" customFormat="1" ht="27" customHeight="1" x14ac:dyDescent="0.45">
      <c r="A976" s="126" t="s">
        <v>2944</v>
      </c>
      <c r="B976" s="126"/>
      <c r="C976" s="127" t="s">
        <v>1595</v>
      </c>
      <c r="D976" s="134">
        <v>3000</v>
      </c>
      <c r="E976" s="152">
        <v>3060</v>
      </c>
      <c r="F976" s="135">
        <f t="shared" si="49"/>
        <v>60</v>
      </c>
      <c r="G976" s="130">
        <f>IFERROR(F976/D976,"na")</f>
        <v>0.02</v>
      </c>
      <c r="H976" s="157"/>
    </row>
    <row r="977" spans="1:8" s="131" customFormat="1" ht="27" customHeight="1" x14ac:dyDescent="0.45">
      <c r="A977" s="126" t="s">
        <v>2945</v>
      </c>
      <c r="B977" s="126"/>
      <c r="C977" s="127" t="s">
        <v>1595</v>
      </c>
      <c r="D977" s="134">
        <v>4500</v>
      </c>
      <c r="E977" s="152">
        <v>4590</v>
      </c>
      <c r="F977" s="135">
        <f t="shared" si="49"/>
        <v>90</v>
      </c>
      <c r="G977" s="130">
        <f>IFERROR(F977/D977,"na")</f>
        <v>0.02</v>
      </c>
      <c r="H977" s="157"/>
    </row>
    <row r="978" spans="1:8" s="131" customFormat="1" ht="27" customHeight="1" x14ac:dyDescent="0.45">
      <c r="A978" s="126" t="s">
        <v>2946</v>
      </c>
      <c r="B978" s="126"/>
      <c r="C978" s="127" t="s">
        <v>1595</v>
      </c>
      <c r="D978" s="134">
        <v>7500</v>
      </c>
      <c r="E978" s="152">
        <v>7650</v>
      </c>
      <c r="F978" s="135">
        <f t="shared" si="49"/>
        <v>150</v>
      </c>
      <c r="G978" s="130">
        <f>IFERROR(F978/D978,"na")</f>
        <v>0.02</v>
      </c>
      <c r="H978" s="157"/>
    </row>
    <row r="979" spans="1:8" s="131" customFormat="1" ht="27" customHeight="1" x14ac:dyDescent="0.45">
      <c r="A979" s="126" t="s">
        <v>2947</v>
      </c>
      <c r="B979" s="126"/>
      <c r="C979" s="127" t="s">
        <v>1595</v>
      </c>
      <c r="D979" s="134">
        <v>0</v>
      </c>
      <c r="E979" s="152">
        <v>0</v>
      </c>
      <c r="F979" s="135">
        <f t="shared" si="49"/>
        <v>0</v>
      </c>
      <c r="G979" s="130"/>
      <c r="H979" s="157"/>
    </row>
    <row r="980" spans="1:8" s="131" customFormat="1" ht="27" customHeight="1" x14ac:dyDescent="0.45">
      <c r="A980" s="126" t="s">
        <v>2948</v>
      </c>
      <c r="B980" s="126"/>
      <c r="C980" s="127" t="s">
        <v>1595</v>
      </c>
      <c r="D980" s="134">
        <v>10000</v>
      </c>
      <c r="E980" s="152">
        <v>10200</v>
      </c>
      <c r="F980" s="135">
        <f t="shared" si="49"/>
        <v>200</v>
      </c>
      <c r="G980" s="130">
        <f>IFERROR(F980/D980,"na")</f>
        <v>0.02</v>
      </c>
      <c r="H980" s="157"/>
    </row>
    <row r="981" spans="1:8" s="131" customFormat="1" ht="27" customHeight="1" x14ac:dyDescent="0.45">
      <c r="A981" s="126" t="s">
        <v>2949</v>
      </c>
      <c r="B981" s="126"/>
      <c r="C981" s="127" t="s">
        <v>1595</v>
      </c>
      <c r="D981" s="134">
        <v>3000</v>
      </c>
      <c r="E981" s="152">
        <v>3060</v>
      </c>
      <c r="F981" s="135">
        <f t="shared" si="49"/>
        <v>60</v>
      </c>
      <c r="G981" s="130">
        <f>IFERROR(F981/D981,"na")</f>
        <v>0.02</v>
      </c>
      <c r="H981" s="157"/>
    </row>
    <row r="982" spans="1:8" s="131" customFormat="1" ht="27" customHeight="1" x14ac:dyDescent="0.45">
      <c r="A982" s="126" t="s">
        <v>2950</v>
      </c>
      <c r="B982" s="126"/>
      <c r="C982" s="127" t="s">
        <v>1595</v>
      </c>
      <c r="D982" s="134">
        <v>3500</v>
      </c>
      <c r="E982" s="152">
        <v>3570</v>
      </c>
      <c r="F982" s="135">
        <f t="shared" si="49"/>
        <v>70</v>
      </c>
      <c r="G982" s="130">
        <f>IFERROR(F982/D982,"na")</f>
        <v>0.02</v>
      </c>
      <c r="H982" s="157"/>
    </row>
    <row r="983" spans="1:8" s="131" customFormat="1" ht="27" customHeight="1" x14ac:dyDescent="0.45">
      <c r="A983" s="126" t="s">
        <v>2951</v>
      </c>
      <c r="B983" s="126"/>
      <c r="C983" s="127" t="s">
        <v>1595</v>
      </c>
      <c r="D983" s="134">
        <v>5000</v>
      </c>
      <c r="E983" s="152">
        <v>5100</v>
      </c>
      <c r="F983" s="135">
        <f t="shared" si="49"/>
        <v>100</v>
      </c>
      <c r="G983" s="130">
        <f>IFERROR(F983/D983,"na")</f>
        <v>0.02</v>
      </c>
      <c r="H983" s="157"/>
    </row>
    <row r="984" spans="1:8" s="131" customFormat="1" ht="27" customHeight="1" x14ac:dyDescent="0.45">
      <c r="A984" s="126" t="s">
        <v>2952</v>
      </c>
      <c r="B984" s="126"/>
      <c r="C984" s="127" t="s">
        <v>1595</v>
      </c>
      <c r="D984" s="134">
        <v>8000</v>
      </c>
      <c r="E984" s="152">
        <v>8160</v>
      </c>
      <c r="F984" s="135">
        <f t="shared" si="49"/>
        <v>160</v>
      </c>
      <c r="G984" s="130">
        <f>IFERROR(F984/D984,"na")</f>
        <v>0.02</v>
      </c>
      <c r="H984" s="157"/>
    </row>
    <row r="985" spans="1:8" s="131" customFormat="1" ht="27" customHeight="1" x14ac:dyDescent="0.45">
      <c r="A985" s="126" t="s">
        <v>2953</v>
      </c>
      <c r="B985" s="126"/>
      <c r="C985" s="127" t="s">
        <v>1595</v>
      </c>
      <c r="D985" s="134">
        <v>0</v>
      </c>
      <c r="E985" s="152">
        <v>0</v>
      </c>
      <c r="F985" s="135">
        <f t="shared" si="49"/>
        <v>0</v>
      </c>
      <c r="G985" s="130"/>
      <c r="H985" s="157"/>
    </row>
    <row r="986" spans="1:8" s="131" customFormat="1" ht="27" customHeight="1" x14ac:dyDescent="0.45">
      <c r="A986" s="126" t="s">
        <v>2954</v>
      </c>
      <c r="B986" s="126"/>
      <c r="C986" s="127" t="s">
        <v>1595</v>
      </c>
      <c r="D986" s="134">
        <v>10000</v>
      </c>
      <c r="E986" s="152">
        <v>10200</v>
      </c>
      <c r="F986" s="135">
        <f t="shared" ref="F986:F1017" si="50">E986-D986</f>
        <v>200</v>
      </c>
      <c r="G986" s="130">
        <f>IFERROR(F986/D986,"na")</f>
        <v>0.02</v>
      </c>
      <c r="H986" s="157"/>
    </row>
    <row r="987" spans="1:8" s="131" customFormat="1" ht="27" customHeight="1" x14ac:dyDescent="0.45">
      <c r="A987" s="126" t="s">
        <v>2955</v>
      </c>
      <c r="B987" s="126"/>
      <c r="C987" s="127" t="s">
        <v>1595</v>
      </c>
      <c r="D987" s="134">
        <v>660</v>
      </c>
      <c r="E987" s="152">
        <v>674</v>
      </c>
      <c r="F987" s="135">
        <f t="shared" si="50"/>
        <v>14</v>
      </c>
      <c r="G987" s="130">
        <f>IFERROR(F987/D987,"na")</f>
        <v>2.1212121212121213E-2</v>
      </c>
      <c r="H987" s="157"/>
    </row>
    <row r="988" spans="1:8" s="131" customFormat="1" ht="27" customHeight="1" x14ac:dyDescent="0.45">
      <c r="A988" s="126" t="s">
        <v>2956</v>
      </c>
      <c r="B988" s="126"/>
      <c r="C988" s="127" t="s">
        <v>1595</v>
      </c>
      <c r="D988" s="134">
        <v>0</v>
      </c>
      <c r="E988" s="152">
        <v>0</v>
      </c>
      <c r="F988" s="135">
        <f t="shared" si="50"/>
        <v>0</v>
      </c>
      <c r="G988" s="130"/>
      <c r="H988" s="157"/>
    </row>
    <row r="989" spans="1:8" s="131" customFormat="1" ht="27" customHeight="1" x14ac:dyDescent="0.45">
      <c r="A989" s="126" t="s">
        <v>2957</v>
      </c>
      <c r="B989" s="126"/>
      <c r="C989" s="127" t="s">
        <v>1842</v>
      </c>
      <c r="D989" s="134">
        <v>0</v>
      </c>
      <c r="E989" s="152">
        <v>0</v>
      </c>
      <c r="F989" s="135">
        <f t="shared" si="50"/>
        <v>0</v>
      </c>
      <c r="G989" s="130"/>
      <c r="H989" s="157"/>
    </row>
    <row r="990" spans="1:8" s="131" customFormat="1" ht="32.35" customHeight="1" x14ac:dyDescent="0.45">
      <c r="A990" s="126" t="s">
        <v>2958</v>
      </c>
      <c r="B990" s="126"/>
      <c r="C990" s="127" t="s">
        <v>1595</v>
      </c>
      <c r="D990" s="134">
        <v>95</v>
      </c>
      <c r="E990" s="152">
        <v>135</v>
      </c>
      <c r="F990" s="135">
        <f t="shared" si="50"/>
        <v>40</v>
      </c>
      <c r="G990" s="130">
        <f t="shared" ref="G990:G1021" si="51">IFERROR(F990/D990,"na")</f>
        <v>0.42105263157894735</v>
      </c>
      <c r="H990" s="157"/>
    </row>
    <row r="991" spans="1:8" s="131" customFormat="1" ht="32.35" customHeight="1" x14ac:dyDescent="0.45">
      <c r="A991" s="126" t="s">
        <v>2959</v>
      </c>
      <c r="B991" s="126"/>
      <c r="C991" s="127" t="s">
        <v>1595</v>
      </c>
      <c r="D991" s="134">
        <v>121.5</v>
      </c>
      <c r="E991" s="152">
        <v>161.5</v>
      </c>
      <c r="F991" s="135">
        <f t="shared" si="50"/>
        <v>40</v>
      </c>
      <c r="G991" s="130">
        <f t="shared" si="51"/>
        <v>0.32921810699588477</v>
      </c>
      <c r="H991" s="157"/>
    </row>
    <row r="992" spans="1:8" s="131" customFormat="1" ht="32.35" customHeight="1" x14ac:dyDescent="0.45">
      <c r="A992" s="126" t="s">
        <v>2960</v>
      </c>
      <c r="B992" s="126"/>
      <c r="C992" s="127" t="s">
        <v>1595</v>
      </c>
      <c r="D992" s="134">
        <v>165.75</v>
      </c>
      <c r="E992" s="152">
        <v>205.75</v>
      </c>
      <c r="F992" s="135">
        <f t="shared" si="50"/>
        <v>40</v>
      </c>
      <c r="G992" s="130">
        <f t="shared" si="51"/>
        <v>0.24132730015082957</v>
      </c>
      <c r="H992" s="157"/>
    </row>
    <row r="993" spans="1:8" s="131" customFormat="1" ht="32.35" customHeight="1" x14ac:dyDescent="0.45">
      <c r="A993" s="126" t="s">
        <v>2961</v>
      </c>
      <c r="B993" s="126"/>
      <c r="C993" s="127" t="s">
        <v>1595</v>
      </c>
      <c r="D993" s="134">
        <v>240.5</v>
      </c>
      <c r="E993" s="152">
        <v>280.5</v>
      </c>
      <c r="F993" s="135">
        <f t="shared" si="50"/>
        <v>40</v>
      </c>
      <c r="G993" s="130">
        <f t="shared" si="51"/>
        <v>0.16632016632016633</v>
      </c>
      <c r="H993" s="157"/>
    </row>
    <row r="994" spans="1:8" s="131" customFormat="1" ht="32.35" customHeight="1" x14ac:dyDescent="0.45">
      <c r="A994" s="126" t="s">
        <v>2962</v>
      </c>
      <c r="B994" s="126"/>
      <c r="C994" s="127" t="s">
        <v>1842</v>
      </c>
      <c r="D994" s="134">
        <v>118</v>
      </c>
      <c r="E994" s="152">
        <v>120.35</v>
      </c>
      <c r="F994" s="135">
        <f t="shared" si="50"/>
        <v>2.3499999999999943</v>
      </c>
      <c r="G994" s="130">
        <f t="shared" si="51"/>
        <v>1.9915254237288089E-2</v>
      </c>
      <c r="H994" s="157"/>
    </row>
    <row r="995" spans="1:8" s="131" customFormat="1" ht="32.35" customHeight="1" x14ac:dyDescent="0.45">
      <c r="A995" s="126" t="s">
        <v>2963</v>
      </c>
      <c r="B995" s="126"/>
      <c r="C995" s="127" t="s">
        <v>1842</v>
      </c>
      <c r="D995" s="134">
        <v>118</v>
      </c>
      <c r="E995" s="152">
        <v>120.35</v>
      </c>
      <c r="F995" s="135">
        <f t="shared" si="50"/>
        <v>2.3499999999999943</v>
      </c>
      <c r="G995" s="130">
        <f t="shared" si="51"/>
        <v>1.9915254237288089E-2</v>
      </c>
      <c r="H995" s="157"/>
    </row>
    <row r="996" spans="1:8" s="131" customFormat="1" ht="32.35" customHeight="1" x14ac:dyDescent="0.45">
      <c r="A996" s="126" t="s">
        <v>2964</v>
      </c>
      <c r="B996" s="126"/>
      <c r="C996" s="127" t="s">
        <v>1842</v>
      </c>
      <c r="D996" s="134">
        <v>46.1</v>
      </c>
      <c r="E996" s="152">
        <v>47</v>
      </c>
      <c r="F996" s="135">
        <f t="shared" si="50"/>
        <v>0.89999999999999858</v>
      </c>
      <c r="G996" s="130">
        <f t="shared" si="51"/>
        <v>1.9522776572668082E-2</v>
      </c>
      <c r="H996" s="157"/>
    </row>
    <row r="997" spans="1:8" s="131" customFormat="1" ht="32.35" customHeight="1" x14ac:dyDescent="0.45">
      <c r="A997" s="126" t="s">
        <v>2965</v>
      </c>
      <c r="B997" s="126"/>
      <c r="C997" s="127" t="s">
        <v>1595</v>
      </c>
      <c r="D997" s="134">
        <v>92.2</v>
      </c>
      <c r="E997" s="152">
        <v>94</v>
      </c>
      <c r="F997" s="135">
        <f t="shared" si="50"/>
        <v>1.7999999999999972</v>
      </c>
      <c r="G997" s="130">
        <f t="shared" si="51"/>
        <v>1.9522776572668082E-2</v>
      </c>
      <c r="H997" s="157"/>
    </row>
    <row r="998" spans="1:8" s="131" customFormat="1" ht="27.85" customHeight="1" x14ac:dyDescent="0.45">
      <c r="A998" s="126" t="s">
        <v>2966</v>
      </c>
      <c r="B998" s="126"/>
      <c r="C998" s="127" t="s">
        <v>1842</v>
      </c>
      <c r="D998" s="134">
        <v>46.1</v>
      </c>
      <c r="E998" s="152">
        <v>47</v>
      </c>
      <c r="F998" s="135">
        <f t="shared" si="50"/>
        <v>0.89999999999999858</v>
      </c>
      <c r="G998" s="130">
        <f t="shared" si="51"/>
        <v>1.9522776572668082E-2</v>
      </c>
      <c r="H998" s="157"/>
    </row>
    <row r="999" spans="1:8" s="131" customFormat="1" ht="27.85" customHeight="1" x14ac:dyDescent="0.45">
      <c r="A999" s="126" t="s">
        <v>2967</v>
      </c>
      <c r="B999" s="126"/>
      <c r="C999" s="127" t="s">
        <v>1595</v>
      </c>
      <c r="D999" s="134">
        <v>92.2</v>
      </c>
      <c r="E999" s="152">
        <v>94</v>
      </c>
      <c r="F999" s="135">
        <f t="shared" si="50"/>
        <v>1.7999999999999972</v>
      </c>
      <c r="G999" s="130">
        <f t="shared" si="51"/>
        <v>1.9522776572668082E-2</v>
      </c>
      <c r="H999" s="157"/>
    </row>
    <row r="1000" spans="1:8" s="131" customFormat="1" ht="27.85" customHeight="1" x14ac:dyDescent="0.45">
      <c r="A1000" s="126" t="s">
        <v>2968</v>
      </c>
      <c r="B1000" s="126"/>
      <c r="C1000" s="127" t="s">
        <v>1842</v>
      </c>
      <c r="D1000" s="134">
        <v>46.1</v>
      </c>
      <c r="E1000" s="152">
        <v>47</v>
      </c>
      <c r="F1000" s="135">
        <f t="shared" si="50"/>
        <v>0.89999999999999858</v>
      </c>
      <c r="G1000" s="130">
        <f t="shared" si="51"/>
        <v>1.9522776572668082E-2</v>
      </c>
      <c r="H1000" s="157"/>
    </row>
    <row r="1001" spans="1:8" s="131" customFormat="1" ht="27.85" customHeight="1" x14ac:dyDescent="0.45">
      <c r="A1001" s="126" t="s">
        <v>2969</v>
      </c>
      <c r="B1001" s="126"/>
      <c r="C1001" s="127" t="s">
        <v>1595</v>
      </c>
      <c r="D1001" s="134">
        <v>118.9</v>
      </c>
      <c r="E1001" s="152">
        <v>121.3</v>
      </c>
      <c r="F1001" s="135">
        <f t="shared" si="50"/>
        <v>2.3999999999999915</v>
      </c>
      <c r="G1001" s="130">
        <f t="shared" si="51"/>
        <v>2.018502943650119E-2</v>
      </c>
      <c r="H1001" s="157"/>
    </row>
    <row r="1002" spans="1:8" s="131" customFormat="1" ht="27.85" customHeight="1" x14ac:dyDescent="0.45">
      <c r="A1002" s="126" t="s">
        <v>2970</v>
      </c>
      <c r="B1002" s="126"/>
      <c r="C1002" s="127" t="s">
        <v>1595</v>
      </c>
      <c r="D1002" s="134">
        <v>191.65</v>
      </c>
      <c r="E1002" s="152">
        <v>195.5</v>
      </c>
      <c r="F1002" s="135">
        <f t="shared" si="50"/>
        <v>3.8499999999999943</v>
      </c>
      <c r="G1002" s="130">
        <f t="shared" si="51"/>
        <v>2.0088703365510014E-2</v>
      </c>
      <c r="H1002" s="157"/>
    </row>
    <row r="1003" spans="1:8" s="131" customFormat="1" ht="27.85" customHeight="1" x14ac:dyDescent="0.45">
      <c r="A1003" s="126" t="s">
        <v>2971</v>
      </c>
      <c r="B1003" s="126"/>
      <c r="C1003" s="127" t="s">
        <v>1595</v>
      </c>
      <c r="D1003" s="134">
        <v>25</v>
      </c>
      <c r="E1003" s="152">
        <v>25.5</v>
      </c>
      <c r="F1003" s="135">
        <f t="shared" si="50"/>
        <v>0.5</v>
      </c>
      <c r="G1003" s="130">
        <f t="shared" si="51"/>
        <v>0.02</v>
      </c>
      <c r="H1003" s="157"/>
    </row>
    <row r="1004" spans="1:8" s="131" customFormat="1" ht="27.85" customHeight="1" x14ac:dyDescent="0.45">
      <c r="A1004" s="126" t="s">
        <v>2972</v>
      </c>
      <c r="B1004" s="126"/>
      <c r="C1004" s="127" t="s">
        <v>1595</v>
      </c>
      <c r="D1004" s="134">
        <v>68.75</v>
      </c>
      <c r="E1004" s="152">
        <v>70.150000000000006</v>
      </c>
      <c r="F1004" s="135">
        <f t="shared" si="50"/>
        <v>1.4000000000000057</v>
      </c>
      <c r="G1004" s="130">
        <f t="shared" si="51"/>
        <v>2.0363636363636445E-2</v>
      </c>
      <c r="H1004" s="157"/>
    </row>
    <row r="1005" spans="1:8" s="131" customFormat="1" ht="27.85" customHeight="1" x14ac:dyDescent="0.45">
      <c r="A1005" s="126" t="s">
        <v>2973</v>
      </c>
      <c r="B1005" s="126"/>
      <c r="C1005" s="127" t="s">
        <v>1595</v>
      </c>
      <c r="D1005" s="134">
        <v>209.1</v>
      </c>
      <c r="E1005" s="152">
        <v>213.3</v>
      </c>
      <c r="F1005" s="135">
        <f t="shared" si="50"/>
        <v>4.2000000000000171</v>
      </c>
      <c r="G1005" s="130">
        <f t="shared" si="51"/>
        <v>2.0086083213773396E-2</v>
      </c>
      <c r="H1005" s="157"/>
    </row>
    <row r="1006" spans="1:8" s="131" customFormat="1" ht="27.85" customHeight="1" x14ac:dyDescent="0.45">
      <c r="A1006" s="126" t="s">
        <v>2974</v>
      </c>
      <c r="B1006" s="126"/>
      <c r="C1006" s="127" t="s">
        <v>1595</v>
      </c>
      <c r="D1006" s="134">
        <v>355.65</v>
      </c>
      <c r="E1006" s="152">
        <v>362.75</v>
      </c>
      <c r="F1006" s="135">
        <f t="shared" si="50"/>
        <v>7.1000000000000227</v>
      </c>
      <c r="G1006" s="130">
        <f t="shared" si="51"/>
        <v>1.9963447209335086E-2</v>
      </c>
      <c r="H1006" s="157"/>
    </row>
    <row r="1007" spans="1:8" s="131" customFormat="1" ht="33" customHeight="1" x14ac:dyDescent="0.45">
      <c r="A1007" s="126" t="s">
        <v>2975</v>
      </c>
      <c r="B1007" s="126"/>
      <c r="C1007" s="127" t="s">
        <v>1595</v>
      </c>
      <c r="D1007" s="134">
        <v>104.55</v>
      </c>
      <c r="E1007" s="152">
        <v>106.65</v>
      </c>
      <c r="F1007" s="135">
        <f t="shared" si="50"/>
        <v>2.1000000000000085</v>
      </c>
      <c r="G1007" s="130">
        <f t="shared" si="51"/>
        <v>2.0086083213773396E-2</v>
      </c>
      <c r="H1007" s="157"/>
    </row>
    <row r="1008" spans="1:8" s="131" customFormat="1" ht="27.85" customHeight="1" x14ac:dyDescent="0.45">
      <c r="A1008" s="126" t="s">
        <v>2976</v>
      </c>
      <c r="B1008" s="126"/>
      <c r="C1008" s="127" t="s">
        <v>1595</v>
      </c>
      <c r="D1008" s="134">
        <v>10</v>
      </c>
      <c r="E1008" s="152">
        <v>10.199999999999999</v>
      </c>
      <c r="F1008" s="135">
        <f t="shared" si="50"/>
        <v>0.19999999999999929</v>
      </c>
      <c r="G1008" s="130">
        <f t="shared" si="51"/>
        <v>1.9999999999999928E-2</v>
      </c>
      <c r="H1008" s="157"/>
    </row>
    <row r="1009" spans="1:8" s="131" customFormat="1" ht="27.85" customHeight="1" x14ac:dyDescent="0.45">
      <c r="A1009" s="126" t="s">
        <v>2977</v>
      </c>
      <c r="B1009" s="126"/>
      <c r="C1009" s="127" t="s">
        <v>1595</v>
      </c>
      <c r="D1009" s="134">
        <v>9</v>
      </c>
      <c r="E1009" s="152">
        <v>9.1999999999999993</v>
      </c>
      <c r="F1009" s="135">
        <f t="shared" si="50"/>
        <v>0.19999999999999929</v>
      </c>
      <c r="G1009" s="130">
        <f t="shared" si="51"/>
        <v>2.2222222222222143E-2</v>
      </c>
      <c r="H1009" s="157"/>
    </row>
    <row r="1010" spans="1:8" s="131" customFormat="1" ht="27.85" customHeight="1" x14ac:dyDescent="0.45">
      <c r="A1010" s="126" t="s">
        <v>2978</v>
      </c>
      <c r="B1010" s="126"/>
      <c r="C1010" s="127" t="s">
        <v>1595</v>
      </c>
      <c r="D1010" s="134">
        <v>8</v>
      </c>
      <c r="E1010" s="152">
        <v>8.15</v>
      </c>
      <c r="F1010" s="135">
        <f t="shared" si="50"/>
        <v>0.15000000000000036</v>
      </c>
      <c r="G1010" s="130">
        <f t="shared" si="51"/>
        <v>1.8750000000000044E-2</v>
      </c>
      <c r="H1010" s="157"/>
    </row>
    <row r="1011" spans="1:8" s="131" customFormat="1" ht="27.85" customHeight="1" x14ac:dyDescent="0.45">
      <c r="A1011" s="126" t="s">
        <v>2979</v>
      </c>
      <c r="B1011" s="126"/>
      <c r="C1011" s="127" t="s">
        <v>1595</v>
      </c>
      <c r="D1011" s="134">
        <v>2</v>
      </c>
      <c r="E1011" s="152">
        <v>2.0499999999999998</v>
      </c>
      <c r="F1011" s="135">
        <f t="shared" si="50"/>
        <v>4.9999999999999822E-2</v>
      </c>
      <c r="G1011" s="130">
        <f t="shared" si="51"/>
        <v>2.4999999999999911E-2</v>
      </c>
      <c r="H1011" s="157"/>
    </row>
    <row r="1012" spans="1:8" s="131" customFormat="1" ht="27.85" customHeight="1" x14ac:dyDescent="0.45">
      <c r="A1012" s="126" t="s">
        <v>2980</v>
      </c>
      <c r="B1012" s="126"/>
      <c r="C1012" s="127" t="s">
        <v>1595</v>
      </c>
      <c r="D1012" s="134">
        <v>1.3</v>
      </c>
      <c r="E1012" s="152">
        <v>1.35</v>
      </c>
      <c r="F1012" s="135">
        <f t="shared" si="50"/>
        <v>5.0000000000000044E-2</v>
      </c>
      <c r="G1012" s="130">
        <f t="shared" si="51"/>
        <v>3.8461538461538491E-2</v>
      </c>
      <c r="H1012" s="157"/>
    </row>
    <row r="1013" spans="1:8" s="131" customFormat="1" ht="27.85" customHeight="1" x14ac:dyDescent="0.45">
      <c r="A1013" s="126" t="s">
        <v>2981</v>
      </c>
      <c r="B1013" s="126"/>
      <c r="C1013" s="127" t="s">
        <v>1595</v>
      </c>
      <c r="D1013" s="134">
        <v>550</v>
      </c>
      <c r="E1013" s="152">
        <v>561</v>
      </c>
      <c r="F1013" s="135">
        <f t="shared" si="50"/>
        <v>11</v>
      </c>
      <c r="G1013" s="130">
        <f t="shared" si="51"/>
        <v>0.02</v>
      </c>
      <c r="H1013" s="157"/>
    </row>
    <row r="1014" spans="1:8" s="131" customFormat="1" ht="27.85" customHeight="1" x14ac:dyDescent="0.45">
      <c r="A1014" s="126" t="s">
        <v>2982</v>
      </c>
      <c r="B1014" s="126"/>
      <c r="C1014" s="127" t="s">
        <v>1595</v>
      </c>
      <c r="D1014" s="134">
        <v>990</v>
      </c>
      <c r="E1014" s="152">
        <v>1009.8000000000001</v>
      </c>
      <c r="F1014" s="135">
        <f t="shared" si="50"/>
        <v>19.800000000000068</v>
      </c>
      <c r="G1014" s="130">
        <f t="shared" si="51"/>
        <v>2.000000000000007E-2</v>
      </c>
      <c r="H1014" s="157"/>
    </row>
    <row r="1015" spans="1:8" s="131" customFormat="1" ht="27.85" customHeight="1" x14ac:dyDescent="0.45">
      <c r="A1015" s="126" t="s">
        <v>2983</v>
      </c>
      <c r="B1015" s="126"/>
      <c r="C1015" s="127" t="s">
        <v>1595</v>
      </c>
      <c r="D1015" s="134">
        <v>1200</v>
      </c>
      <c r="E1015" s="152">
        <v>1224</v>
      </c>
      <c r="F1015" s="135">
        <f t="shared" si="50"/>
        <v>24</v>
      </c>
      <c r="G1015" s="130">
        <f t="shared" si="51"/>
        <v>0.02</v>
      </c>
      <c r="H1015" s="157"/>
    </row>
    <row r="1016" spans="1:8" s="131" customFormat="1" ht="27.85" customHeight="1" x14ac:dyDescent="0.45">
      <c r="A1016" s="126" t="s">
        <v>2984</v>
      </c>
      <c r="B1016" s="126"/>
      <c r="C1016" s="127" t="s">
        <v>1595</v>
      </c>
      <c r="D1016" s="134">
        <v>800</v>
      </c>
      <c r="E1016" s="152">
        <v>816</v>
      </c>
      <c r="F1016" s="135">
        <f t="shared" si="50"/>
        <v>16</v>
      </c>
      <c r="G1016" s="130">
        <f t="shared" si="51"/>
        <v>0.02</v>
      </c>
      <c r="H1016" s="157"/>
    </row>
    <row r="1017" spans="1:8" s="131" customFormat="1" ht="27.85" customHeight="1" x14ac:dyDescent="0.45">
      <c r="A1017" s="126" t="s">
        <v>2985</v>
      </c>
      <c r="B1017" s="126"/>
      <c r="C1017" s="127" t="s">
        <v>1595</v>
      </c>
      <c r="D1017" s="134">
        <v>1000</v>
      </c>
      <c r="E1017" s="152">
        <v>1020</v>
      </c>
      <c r="F1017" s="135">
        <f t="shared" si="50"/>
        <v>20</v>
      </c>
      <c r="G1017" s="130">
        <f t="shared" si="51"/>
        <v>0.02</v>
      </c>
      <c r="H1017" s="157"/>
    </row>
    <row r="1018" spans="1:8" s="131" customFormat="1" ht="27.85" customHeight="1" x14ac:dyDescent="0.45">
      <c r="A1018" s="126" t="s">
        <v>2986</v>
      </c>
      <c r="B1018" s="126"/>
      <c r="C1018" s="127" t="s">
        <v>1595</v>
      </c>
      <c r="D1018" s="134">
        <v>770</v>
      </c>
      <c r="E1018" s="152">
        <v>785</v>
      </c>
      <c r="F1018" s="135">
        <f t="shared" ref="F1018:F1049" si="52">E1018-D1018</f>
        <v>15</v>
      </c>
      <c r="G1018" s="130">
        <f t="shared" si="51"/>
        <v>1.948051948051948E-2</v>
      </c>
      <c r="H1018" s="157"/>
    </row>
    <row r="1019" spans="1:8" s="131" customFormat="1" ht="27.85" customHeight="1" x14ac:dyDescent="0.45">
      <c r="A1019" s="126" t="s">
        <v>2987</v>
      </c>
      <c r="B1019" s="126"/>
      <c r="C1019" s="127" t="s">
        <v>1595</v>
      </c>
      <c r="D1019" s="134">
        <v>880</v>
      </c>
      <c r="E1019" s="152">
        <v>890</v>
      </c>
      <c r="F1019" s="135">
        <f t="shared" si="52"/>
        <v>10</v>
      </c>
      <c r="G1019" s="130">
        <f t="shared" si="51"/>
        <v>1.1363636363636364E-2</v>
      </c>
      <c r="H1019" s="157"/>
    </row>
    <row r="1020" spans="1:8" s="131" customFormat="1" ht="27.85" customHeight="1" x14ac:dyDescent="0.45">
      <c r="A1020" s="126" t="s">
        <v>2988</v>
      </c>
      <c r="B1020" s="126"/>
      <c r="C1020" s="127" t="s">
        <v>1595</v>
      </c>
      <c r="D1020" s="134">
        <v>600</v>
      </c>
      <c r="E1020" s="152">
        <v>612</v>
      </c>
      <c r="F1020" s="135">
        <f t="shared" si="52"/>
        <v>12</v>
      </c>
      <c r="G1020" s="130">
        <f t="shared" si="51"/>
        <v>0.02</v>
      </c>
      <c r="H1020" s="157"/>
    </row>
    <row r="1021" spans="1:8" s="131" customFormat="1" ht="32.25" customHeight="1" x14ac:dyDescent="0.45">
      <c r="A1021" s="126" t="s">
        <v>2989</v>
      </c>
      <c r="B1021" s="126"/>
      <c r="C1021" s="127" t="s">
        <v>1595</v>
      </c>
      <c r="D1021" s="134">
        <v>680</v>
      </c>
      <c r="E1021" s="152">
        <v>694</v>
      </c>
      <c r="F1021" s="135">
        <f t="shared" si="52"/>
        <v>14</v>
      </c>
      <c r="G1021" s="130">
        <f t="shared" si="51"/>
        <v>2.0588235294117647E-2</v>
      </c>
      <c r="H1021" s="157"/>
    </row>
    <row r="1022" spans="1:8" s="131" customFormat="1" ht="27.85" customHeight="1" x14ac:dyDescent="0.45">
      <c r="A1022" s="126" t="s">
        <v>2990</v>
      </c>
      <c r="B1022" s="126"/>
      <c r="C1022" s="127" t="s">
        <v>1595</v>
      </c>
      <c r="D1022" s="134">
        <v>250</v>
      </c>
      <c r="E1022" s="152">
        <v>255</v>
      </c>
      <c r="F1022" s="135">
        <f t="shared" si="52"/>
        <v>5</v>
      </c>
      <c r="G1022" s="130">
        <f t="shared" ref="G1022:G1038" si="53">IFERROR(F1022/D1022,"na")</f>
        <v>0.02</v>
      </c>
      <c r="H1022" s="157"/>
    </row>
    <row r="1023" spans="1:8" s="131" customFormat="1" ht="27.85" customHeight="1" x14ac:dyDescent="0.45">
      <c r="A1023" s="126" t="s">
        <v>2991</v>
      </c>
      <c r="B1023" s="126"/>
      <c r="C1023" s="127" t="s">
        <v>1595</v>
      </c>
      <c r="D1023" s="134">
        <v>200</v>
      </c>
      <c r="E1023" s="152">
        <v>204</v>
      </c>
      <c r="F1023" s="135">
        <f t="shared" si="52"/>
        <v>4</v>
      </c>
      <c r="G1023" s="130">
        <f t="shared" si="53"/>
        <v>0.02</v>
      </c>
      <c r="H1023" s="157"/>
    </row>
    <row r="1024" spans="1:8" s="131" customFormat="1" ht="27.85" customHeight="1" x14ac:dyDescent="0.45">
      <c r="A1024" s="126" t="s">
        <v>2992</v>
      </c>
      <c r="B1024" s="126"/>
      <c r="C1024" s="127" t="s">
        <v>1595</v>
      </c>
      <c r="D1024" s="134">
        <v>200</v>
      </c>
      <c r="E1024" s="152">
        <v>204</v>
      </c>
      <c r="F1024" s="135">
        <f t="shared" si="52"/>
        <v>4</v>
      </c>
      <c r="G1024" s="130">
        <f t="shared" si="53"/>
        <v>0.02</v>
      </c>
      <c r="H1024" s="157"/>
    </row>
    <row r="1025" spans="1:8" s="131" customFormat="1" ht="27.85" customHeight="1" x14ac:dyDescent="0.45">
      <c r="A1025" s="126" t="s">
        <v>2993</v>
      </c>
      <c r="B1025" s="126"/>
      <c r="C1025" s="127" t="s">
        <v>1595</v>
      </c>
      <c r="D1025" s="134">
        <v>180</v>
      </c>
      <c r="E1025" s="152">
        <v>185</v>
      </c>
      <c r="F1025" s="135">
        <f t="shared" si="52"/>
        <v>5</v>
      </c>
      <c r="G1025" s="130">
        <f t="shared" si="53"/>
        <v>2.7777777777777776E-2</v>
      </c>
      <c r="H1025" s="157"/>
    </row>
    <row r="1026" spans="1:8" s="131" customFormat="1" ht="27.85" customHeight="1" x14ac:dyDescent="0.45">
      <c r="A1026" s="126" t="s">
        <v>2994</v>
      </c>
      <c r="B1026" s="126"/>
      <c r="C1026" s="127" t="s">
        <v>1595</v>
      </c>
      <c r="D1026" s="134">
        <v>225</v>
      </c>
      <c r="E1026" s="152">
        <v>230</v>
      </c>
      <c r="F1026" s="135">
        <f t="shared" si="52"/>
        <v>5</v>
      </c>
      <c r="G1026" s="130">
        <f t="shared" si="53"/>
        <v>2.2222222222222223E-2</v>
      </c>
      <c r="H1026" s="157"/>
    </row>
    <row r="1027" spans="1:8" s="131" customFormat="1" ht="27.85" customHeight="1" x14ac:dyDescent="0.45">
      <c r="A1027" s="126" t="s">
        <v>2995</v>
      </c>
      <c r="B1027" s="126"/>
      <c r="C1027" s="127" t="s">
        <v>1595</v>
      </c>
      <c r="D1027" s="134">
        <v>275</v>
      </c>
      <c r="E1027" s="152">
        <v>280</v>
      </c>
      <c r="F1027" s="135">
        <f t="shared" si="52"/>
        <v>5</v>
      </c>
      <c r="G1027" s="130">
        <f t="shared" si="53"/>
        <v>1.8181818181818181E-2</v>
      </c>
      <c r="H1027" s="157"/>
    </row>
    <row r="1028" spans="1:8" s="131" customFormat="1" ht="27.85" customHeight="1" x14ac:dyDescent="0.45">
      <c r="A1028" s="126" t="s">
        <v>2996</v>
      </c>
      <c r="B1028" s="126"/>
      <c r="C1028" s="127" t="s">
        <v>1595</v>
      </c>
      <c r="D1028" s="134">
        <v>197.5</v>
      </c>
      <c r="E1028" s="152">
        <v>201.5</v>
      </c>
      <c r="F1028" s="135">
        <f t="shared" si="52"/>
        <v>4</v>
      </c>
      <c r="G1028" s="130">
        <f t="shared" si="53"/>
        <v>2.0253164556962026E-2</v>
      </c>
      <c r="H1028" s="157"/>
    </row>
    <row r="1029" spans="1:8" s="131" customFormat="1" ht="27.85" customHeight="1" x14ac:dyDescent="0.45">
      <c r="A1029" s="126" t="s">
        <v>2997</v>
      </c>
      <c r="B1029" s="126"/>
      <c r="C1029" s="127" t="s">
        <v>1595</v>
      </c>
      <c r="D1029" s="134">
        <v>785</v>
      </c>
      <c r="E1029" s="152">
        <v>800</v>
      </c>
      <c r="F1029" s="135">
        <f t="shared" si="52"/>
        <v>15</v>
      </c>
      <c r="G1029" s="130">
        <f t="shared" si="53"/>
        <v>1.9108280254777069E-2</v>
      </c>
      <c r="H1029" s="157"/>
    </row>
    <row r="1030" spans="1:8" s="131" customFormat="1" ht="27.85" customHeight="1" x14ac:dyDescent="0.45">
      <c r="A1030" s="126" t="s">
        <v>2998</v>
      </c>
      <c r="B1030" s="126"/>
      <c r="C1030" s="127" t="s">
        <v>1595</v>
      </c>
      <c r="D1030" s="134">
        <v>975</v>
      </c>
      <c r="E1030" s="152">
        <v>995</v>
      </c>
      <c r="F1030" s="135">
        <f t="shared" si="52"/>
        <v>20</v>
      </c>
      <c r="G1030" s="130">
        <f t="shared" si="53"/>
        <v>2.0512820512820513E-2</v>
      </c>
      <c r="H1030" s="157"/>
    </row>
    <row r="1031" spans="1:8" s="131" customFormat="1" ht="27.85" customHeight="1" x14ac:dyDescent="0.45">
      <c r="A1031" s="126" t="s">
        <v>2999</v>
      </c>
      <c r="B1031" s="126"/>
      <c r="C1031" s="127" t="s">
        <v>1595</v>
      </c>
      <c r="D1031" s="134">
        <v>970</v>
      </c>
      <c r="E1031" s="152">
        <v>990</v>
      </c>
      <c r="F1031" s="135">
        <f t="shared" si="52"/>
        <v>20</v>
      </c>
      <c r="G1031" s="130">
        <f t="shared" si="53"/>
        <v>2.0618556701030927E-2</v>
      </c>
      <c r="H1031" s="157"/>
    </row>
    <row r="1032" spans="1:8" s="131" customFormat="1" ht="27.85" customHeight="1" x14ac:dyDescent="0.45">
      <c r="A1032" s="126" t="s">
        <v>3000</v>
      </c>
      <c r="B1032" s="126"/>
      <c r="C1032" s="127" t="s">
        <v>1595</v>
      </c>
      <c r="D1032" s="134">
        <v>1200</v>
      </c>
      <c r="E1032" s="152">
        <v>1225</v>
      </c>
      <c r="F1032" s="135">
        <f t="shared" si="52"/>
        <v>25</v>
      </c>
      <c r="G1032" s="130">
        <f t="shared" si="53"/>
        <v>2.0833333333333332E-2</v>
      </c>
      <c r="H1032" s="157"/>
    </row>
    <row r="1033" spans="1:8" s="131" customFormat="1" ht="27.85" customHeight="1" x14ac:dyDescent="0.45">
      <c r="A1033" s="126" t="s">
        <v>3001</v>
      </c>
      <c r="B1033" s="126"/>
      <c r="C1033" s="127" t="s">
        <v>1595</v>
      </c>
      <c r="D1033" s="134">
        <v>1650</v>
      </c>
      <c r="E1033" s="152">
        <v>1685</v>
      </c>
      <c r="F1033" s="135">
        <f t="shared" si="52"/>
        <v>35</v>
      </c>
      <c r="G1033" s="130">
        <f t="shared" si="53"/>
        <v>2.1212121212121213E-2</v>
      </c>
      <c r="H1033" s="157"/>
    </row>
    <row r="1034" spans="1:8" s="131" customFormat="1" ht="27.85" customHeight="1" x14ac:dyDescent="0.45">
      <c r="A1034" s="126" t="s">
        <v>3002</v>
      </c>
      <c r="B1034" s="126"/>
      <c r="C1034" s="127" t="s">
        <v>1595</v>
      </c>
      <c r="D1034" s="134">
        <v>1125</v>
      </c>
      <c r="E1034" s="152">
        <v>1145</v>
      </c>
      <c r="F1034" s="135">
        <f t="shared" si="52"/>
        <v>20</v>
      </c>
      <c r="G1034" s="130">
        <f t="shared" si="53"/>
        <v>1.7777777777777778E-2</v>
      </c>
      <c r="H1034" s="157"/>
    </row>
    <row r="1035" spans="1:8" s="131" customFormat="1" ht="27.85" customHeight="1" x14ac:dyDescent="0.45">
      <c r="A1035" s="126" t="s">
        <v>3003</v>
      </c>
      <c r="B1035" s="126"/>
      <c r="C1035" s="127" t="s">
        <v>1595</v>
      </c>
      <c r="D1035" s="134">
        <v>715</v>
      </c>
      <c r="E1035" s="152">
        <v>730</v>
      </c>
      <c r="F1035" s="135">
        <f t="shared" si="52"/>
        <v>15</v>
      </c>
      <c r="G1035" s="130">
        <f t="shared" si="53"/>
        <v>2.097902097902098E-2</v>
      </c>
      <c r="H1035" s="157"/>
    </row>
    <row r="1036" spans="1:8" s="131" customFormat="1" ht="27.85" customHeight="1" x14ac:dyDescent="0.45">
      <c r="A1036" s="126" t="s">
        <v>3004</v>
      </c>
      <c r="B1036" s="126"/>
      <c r="C1036" s="127" t="s">
        <v>1595</v>
      </c>
      <c r="D1036" s="134">
        <v>902</v>
      </c>
      <c r="E1036" s="152">
        <v>920</v>
      </c>
      <c r="F1036" s="135">
        <f t="shared" si="52"/>
        <v>18</v>
      </c>
      <c r="G1036" s="130">
        <f t="shared" si="53"/>
        <v>1.9955654101995565E-2</v>
      </c>
      <c r="H1036" s="157"/>
    </row>
    <row r="1037" spans="1:8" s="131" customFormat="1" ht="27.85" customHeight="1" x14ac:dyDescent="0.45">
      <c r="A1037" s="126" t="s">
        <v>3005</v>
      </c>
      <c r="B1037" s="126"/>
      <c r="C1037" s="127" t="s">
        <v>1842</v>
      </c>
      <c r="D1037" s="152">
        <v>283.39999999999998</v>
      </c>
      <c r="E1037" s="152">
        <v>289</v>
      </c>
      <c r="F1037" s="135">
        <f t="shared" si="52"/>
        <v>5.6000000000000227</v>
      </c>
      <c r="G1037" s="130">
        <f t="shared" si="53"/>
        <v>1.9760056457304245E-2</v>
      </c>
      <c r="H1037" s="157"/>
    </row>
    <row r="1038" spans="1:8" s="131" customFormat="1" ht="27.85" customHeight="1" x14ac:dyDescent="0.45">
      <c r="A1038" s="126" t="s">
        <v>3006</v>
      </c>
      <c r="B1038" s="126"/>
      <c r="C1038" s="127" t="s">
        <v>1595</v>
      </c>
      <c r="D1038" s="152">
        <v>310</v>
      </c>
      <c r="E1038" s="152">
        <v>316.2</v>
      </c>
      <c r="F1038" s="135">
        <f t="shared" si="52"/>
        <v>6.1999999999999886</v>
      </c>
      <c r="G1038" s="130">
        <f t="shared" si="53"/>
        <v>1.9999999999999962E-2</v>
      </c>
      <c r="H1038" s="157"/>
    </row>
    <row r="1039" spans="1:8" s="131" customFormat="1" ht="27.85" customHeight="1" x14ac:dyDescent="0.45">
      <c r="A1039" s="126" t="s">
        <v>3007</v>
      </c>
      <c r="B1039" s="126"/>
      <c r="C1039" s="127" t="s">
        <v>1595</v>
      </c>
      <c r="D1039" s="152">
        <v>0</v>
      </c>
      <c r="E1039" s="152">
        <v>0</v>
      </c>
      <c r="F1039" s="135">
        <f t="shared" si="52"/>
        <v>0</v>
      </c>
      <c r="G1039" s="164"/>
      <c r="H1039" s="157"/>
    </row>
    <row r="1040" spans="1:8" s="131" customFormat="1" ht="27.85" customHeight="1" x14ac:dyDescent="0.45">
      <c r="A1040" s="126" t="s">
        <v>3008</v>
      </c>
      <c r="B1040" s="126"/>
      <c r="C1040" s="127" t="s">
        <v>1595</v>
      </c>
      <c r="D1040" s="152">
        <v>0</v>
      </c>
      <c r="E1040" s="152">
        <v>0</v>
      </c>
      <c r="F1040" s="135">
        <f t="shared" si="52"/>
        <v>0</v>
      </c>
      <c r="G1040" s="164"/>
      <c r="H1040" s="157"/>
    </row>
    <row r="1041" spans="1:8" s="131" customFormat="1" ht="27.85" customHeight="1" x14ac:dyDescent="0.45">
      <c r="A1041" s="126" t="s">
        <v>3009</v>
      </c>
      <c r="B1041" s="126"/>
      <c r="C1041" s="127" t="s">
        <v>1595</v>
      </c>
      <c r="D1041" s="152">
        <v>0</v>
      </c>
      <c r="E1041" s="152">
        <v>0</v>
      </c>
      <c r="F1041" s="135">
        <f t="shared" si="52"/>
        <v>0</v>
      </c>
      <c r="G1041" s="164"/>
      <c r="H1041" s="157"/>
    </row>
    <row r="1042" spans="1:8" s="131" customFormat="1" ht="27.85" customHeight="1" x14ac:dyDescent="0.45">
      <c r="A1042" s="126" t="s">
        <v>3010</v>
      </c>
      <c r="B1042" s="126"/>
      <c r="C1042" s="127" t="s">
        <v>1595</v>
      </c>
      <c r="D1042" s="152">
        <v>0</v>
      </c>
      <c r="E1042" s="152">
        <v>0</v>
      </c>
      <c r="F1042" s="135">
        <f t="shared" si="52"/>
        <v>0</v>
      </c>
      <c r="G1042" s="164"/>
      <c r="H1042" s="157"/>
    </row>
    <row r="1043" spans="1:8" s="131" customFormat="1" ht="27.85" customHeight="1" x14ac:dyDescent="0.45">
      <c r="A1043" s="126" t="s">
        <v>3011</v>
      </c>
      <c r="B1043" s="126"/>
      <c r="C1043" s="127" t="s">
        <v>1595</v>
      </c>
      <c r="D1043" s="152">
        <v>0</v>
      </c>
      <c r="E1043" s="152">
        <v>0</v>
      </c>
      <c r="F1043" s="135">
        <f t="shared" si="52"/>
        <v>0</v>
      </c>
      <c r="G1043" s="164"/>
      <c r="H1043" s="157"/>
    </row>
    <row r="1044" spans="1:8" s="131" customFormat="1" ht="27.85" customHeight="1" x14ac:dyDescent="0.45">
      <c r="A1044" s="126" t="s">
        <v>3012</v>
      </c>
      <c r="B1044" s="126"/>
      <c r="C1044" s="127" t="s">
        <v>1595</v>
      </c>
      <c r="D1044" s="152">
        <v>0</v>
      </c>
      <c r="E1044" s="152">
        <v>0</v>
      </c>
      <c r="F1044" s="135">
        <f t="shared" si="52"/>
        <v>0</v>
      </c>
      <c r="G1044" s="164"/>
      <c r="H1044" s="157"/>
    </row>
    <row r="1045" spans="1:8" s="131" customFormat="1" ht="27.85" customHeight="1" x14ac:dyDescent="0.45">
      <c r="A1045" s="126" t="s">
        <v>3013</v>
      </c>
      <c r="B1045" s="126"/>
      <c r="C1045" s="127" t="s">
        <v>1595</v>
      </c>
      <c r="D1045" s="152">
        <v>0</v>
      </c>
      <c r="E1045" s="152">
        <v>0</v>
      </c>
      <c r="F1045" s="135">
        <f t="shared" si="52"/>
        <v>0</v>
      </c>
      <c r="G1045" s="164"/>
      <c r="H1045" s="157"/>
    </row>
    <row r="1046" spans="1:8" s="131" customFormat="1" ht="27.85" customHeight="1" x14ac:dyDescent="0.45">
      <c r="A1046" s="126" t="s">
        <v>3014</v>
      </c>
      <c r="B1046" s="126"/>
      <c r="C1046" s="127" t="s">
        <v>1595</v>
      </c>
      <c r="D1046" s="152">
        <v>0</v>
      </c>
      <c r="E1046" s="152">
        <v>0</v>
      </c>
      <c r="F1046" s="135">
        <f t="shared" si="52"/>
        <v>0</v>
      </c>
      <c r="G1046" s="164"/>
      <c r="H1046" s="157"/>
    </row>
    <row r="1047" spans="1:8" s="131" customFormat="1" ht="27.85" customHeight="1" x14ac:dyDescent="0.45">
      <c r="A1047" s="126" t="s">
        <v>3015</v>
      </c>
      <c r="B1047" s="126"/>
      <c r="C1047" s="127" t="s">
        <v>1595</v>
      </c>
      <c r="D1047" s="152">
        <v>0</v>
      </c>
      <c r="E1047" s="152">
        <v>0</v>
      </c>
      <c r="F1047" s="135">
        <f t="shared" si="52"/>
        <v>0</v>
      </c>
      <c r="G1047" s="164"/>
      <c r="H1047" s="157"/>
    </row>
    <row r="1048" spans="1:8" s="131" customFormat="1" ht="27.85" customHeight="1" x14ac:dyDescent="0.45">
      <c r="A1048" s="126" t="s">
        <v>3016</v>
      </c>
      <c r="B1048" s="126"/>
      <c r="C1048" s="127" t="s">
        <v>1595</v>
      </c>
      <c r="D1048" s="152">
        <v>0</v>
      </c>
      <c r="E1048" s="152">
        <v>0</v>
      </c>
      <c r="F1048" s="135">
        <f t="shared" si="52"/>
        <v>0</v>
      </c>
      <c r="G1048" s="164"/>
      <c r="H1048" s="157"/>
    </row>
    <row r="1049" spans="1:8" s="131" customFormat="1" ht="27.85" customHeight="1" x14ac:dyDescent="0.45">
      <c r="A1049" s="126" t="s">
        <v>3017</v>
      </c>
      <c r="B1049" s="126"/>
      <c r="C1049" s="127" t="s">
        <v>1595</v>
      </c>
      <c r="D1049" s="152">
        <v>0</v>
      </c>
      <c r="E1049" s="152">
        <v>0</v>
      </c>
      <c r="F1049" s="135">
        <f t="shared" si="52"/>
        <v>0</v>
      </c>
      <c r="G1049" s="164"/>
      <c r="H1049" s="157"/>
    </row>
    <row r="1050" spans="1:8" s="131" customFormat="1" ht="27.85" customHeight="1" x14ac:dyDescent="0.45">
      <c r="A1050" s="126" t="s">
        <v>3018</v>
      </c>
      <c r="B1050" s="126"/>
      <c r="C1050" s="127" t="s">
        <v>1595</v>
      </c>
      <c r="D1050" s="152">
        <v>0</v>
      </c>
      <c r="E1050" s="152">
        <v>0</v>
      </c>
      <c r="F1050" s="135">
        <f t="shared" ref="F1050:F1075" si="54">E1050-D1050</f>
        <v>0</v>
      </c>
      <c r="G1050" s="164"/>
      <c r="H1050" s="157"/>
    </row>
    <row r="1051" spans="1:8" s="131" customFormat="1" ht="27.85" customHeight="1" x14ac:dyDescent="0.45">
      <c r="A1051" s="126" t="s">
        <v>3019</v>
      </c>
      <c r="B1051" s="126"/>
      <c r="C1051" s="127" t="s">
        <v>1595</v>
      </c>
      <c r="D1051" s="152">
        <v>0</v>
      </c>
      <c r="E1051" s="152">
        <v>0</v>
      </c>
      <c r="F1051" s="135">
        <f t="shared" si="54"/>
        <v>0</v>
      </c>
      <c r="G1051" s="164"/>
      <c r="H1051" s="157"/>
    </row>
    <row r="1052" spans="1:8" s="131" customFormat="1" ht="27.85" customHeight="1" x14ac:dyDescent="0.45">
      <c r="A1052" s="126" t="s">
        <v>3020</v>
      </c>
      <c r="B1052" s="126"/>
      <c r="C1052" s="127" t="s">
        <v>1595</v>
      </c>
      <c r="D1052" s="152">
        <v>151.19999999999999</v>
      </c>
      <c r="E1052" s="152">
        <v>154.19999999999999</v>
      </c>
      <c r="F1052" s="135">
        <f t="shared" si="54"/>
        <v>3</v>
      </c>
      <c r="G1052" s="130">
        <f t="shared" ref="G1052:G1063" si="55">IFERROR(F1052/D1052,"na")</f>
        <v>1.9841269841269844E-2</v>
      </c>
      <c r="H1052" s="157"/>
    </row>
    <row r="1053" spans="1:8" s="131" customFormat="1" ht="27.85" customHeight="1" x14ac:dyDescent="0.45">
      <c r="A1053" s="126" t="s">
        <v>3021</v>
      </c>
      <c r="B1053" s="126"/>
      <c r="C1053" s="127" t="s">
        <v>1595</v>
      </c>
      <c r="D1053" s="152">
        <v>360</v>
      </c>
      <c r="E1053" s="152">
        <v>367.2</v>
      </c>
      <c r="F1053" s="135">
        <f t="shared" si="54"/>
        <v>7.1999999999999886</v>
      </c>
      <c r="G1053" s="130">
        <f t="shared" si="55"/>
        <v>1.9999999999999969E-2</v>
      </c>
      <c r="H1053" s="157"/>
    </row>
    <row r="1054" spans="1:8" s="131" customFormat="1" ht="27.85" customHeight="1" x14ac:dyDescent="0.45">
      <c r="A1054" s="126" t="s">
        <v>3022</v>
      </c>
      <c r="B1054" s="126"/>
      <c r="C1054" s="127" t="s">
        <v>1595</v>
      </c>
      <c r="D1054" s="152">
        <v>139.5</v>
      </c>
      <c r="E1054" s="152">
        <v>142.30000000000001</v>
      </c>
      <c r="F1054" s="135">
        <f t="shared" si="54"/>
        <v>2.8000000000000114</v>
      </c>
      <c r="G1054" s="130">
        <f t="shared" si="55"/>
        <v>2.00716845878137E-2</v>
      </c>
      <c r="H1054" s="157"/>
    </row>
    <row r="1055" spans="1:8" s="131" customFormat="1" ht="27.85" customHeight="1" x14ac:dyDescent="0.45">
      <c r="A1055" s="126" t="s">
        <v>2964</v>
      </c>
      <c r="B1055" s="126"/>
      <c r="C1055" s="127" t="s">
        <v>1842</v>
      </c>
      <c r="D1055" s="152">
        <v>46.1</v>
      </c>
      <c r="E1055" s="152">
        <v>47</v>
      </c>
      <c r="F1055" s="135">
        <f t="shared" si="54"/>
        <v>0.89999999999999858</v>
      </c>
      <c r="G1055" s="130">
        <f t="shared" si="55"/>
        <v>1.9522776572668082E-2</v>
      </c>
      <c r="H1055" s="157"/>
    </row>
    <row r="1056" spans="1:8" s="131" customFormat="1" ht="27.85" customHeight="1" x14ac:dyDescent="0.45">
      <c r="A1056" s="126" t="s">
        <v>2965</v>
      </c>
      <c r="B1056" s="126"/>
      <c r="C1056" s="127" t="s">
        <v>1595</v>
      </c>
      <c r="D1056" s="152">
        <v>92.2</v>
      </c>
      <c r="E1056" s="152">
        <v>94</v>
      </c>
      <c r="F1056" s="135">
        <f t="shared" si="54"/>
        <v>1.7999999999999972</v>
      </c>
      <c r="G1056" s="130">
        <f t="shared" si="55"/>
        <v>1.9522776572668082E-2</v>
      </c>
      <c r="H1056" s="157"/>
    </row>
    <row r="1057" spans="1:8" s="131" customFormat="1" ht="27.85" customHeight="1" x14ac:dyDescent="0.45">
      <c r="A1057" s="126" t="s">
        <v>2966</v>
      </c>
      <c r="B1057" s="126"/>
      <c r="C1057" s="127" t="s">
        <v>1842</v>
      </c>
      <c r="D1057" s="152">
        <v>46.1</v>
      </c>
      <c r="E1057" s="152">
        <v>47</v>
      </c>
      <c r="F1057" s="135">
        <f t="shared" si="54"/>
        <v>0.89999999999999858</v>
      </c>
      <c r="G1057" s="130">
        <f t="shared" si="55"/>
        <v>1.9522776572668082E-2</v>
      </c>
      <c r="H1057" s="157"/>
    </row>
    <row r="1058" spans="1:8" s="131" customFormat="1" ht="27.85" customHeight="1" x14ac:dyDescent="0.45">
      <c r="A1058" s="126" t="s">
        <v>2967</v>
      </c>
      <c r="B1058" s="126"/>
      <c r="C1058" s="127" t="s">
        <v>1595</v>
      </c>
      <c r="D1058" s="152">
        <v>92.2</v>
      </c>
      <c r="E1058" s="152">
        <v>94</v>
      </c>
      <c r="F1058" s="135">
        <f t="shared" si="54"/>
        <v>1.7999999999999972</v>
      </c>
      <c r="G1058" s="130">
        <f t="shared" si="55"/>
        <v>1.9522776572668082E-2</v>
      </c>
      <c r="H1058" s="157"/>
    </row>
    <row r="1059" spans="1:8" s="131" customFormat="1" ht="27.85" customHeight="1" x14ac:dyDescent="0.45">
      <c r="A1059" s="126" t="s">
        <v>2968</v>
      </c>
      <c r="B1059" s="126"/>
      <c r="C1059" s="127" t="s">
        <v>1842</v>
      </c>
      <c r="D1059" s="152">
        <v>46.1</v>
      </c>
      <c r="E1059" s="152">
        <v>47</v>
      </c>
      <c r="F1059" s="135">
        <f t="shared" si="54"/>
        <v>0.89999999999999858</v>
      </c>
      <c r="G1059" s="130">
        <f t="shared" si="55"/>
        <v>1.9522776572668082E-2</v>
      </c>
      <c r="H1059" s="157"/>
    </row>
    <row r="1060" spans="1:8" s="131" customFormat="1" ht="27.85" customHeight="1" x14ac:dyDescent="0.45">
      <c r="A1060" s="126" t="s">
        <v>3023</v>
      </c>
      <c r="B1060" s="126"/>
      <c r="C1060" s="127" t="s">
        <v>1595</v>
      </c>
      <c r="D1060" s="152">
        <v>92.2</v>
      </c>
      <c r="E1060" s="152">
        <v>94</v>
      </c>
      <c r="F1060" s="135">
        <f t="shared" si="54"/>
        <v>1.7999999999999972</v>
      </c>
      <c r="G1060" s="130">
        <f t="shared" si="55"/>
        <v>1.9522776572668082E-2</v>
      </c>
      <c r="H1060" s="157"/>
    </row>
    <row r="1061" spans="1:8" s="131" customFormat="1" ht="27.85" customHeight="1" x14ac:dyDescent="0.45">
      <c r="A1061" s="126" t="s">
        <v>3024</v>
      </c>
      <c r="B1061" s="126"/>
      <c r="C1061" s="127" t="s">
        <v>1595</v>
      </c>
      <c r="D1061" s="152">
        <v>250</v>
      </c>
      <c r="E1061" s="152">
        <v>255</v>
      </c>
      <c r="F1061" s="135">
        <f t="shared" si="54"/>
        <v>5</v>
      </c>
      <c r="G1061" s="130">
        <f t="shared" si="55"/>
        <v>0.02</v>
      </c>
      <c r="H1061" s="157"/>
    </row>
    <row r="1062" spans="1:8" s="131" customFormat="1" ht="27.85" customHeight="1" x14ac:dyDescent="0.45">
      <c r="A1062" s="126" t="s">
        <v>3025</v>
      </c>
      <c r="B1062" s="126"/>
      <c r="C1062" s="127" t="s">
        <v>1595</v>
      </c>
      <c r="D1062" s="152">
        <v>87.5</v>
      </c>
      <c r="E1062" s="152">
        <v>89.2</v>
      </c>
      <c r="F1062" s="135">
        <f t="shared" si="54"/>
        <v>1.7000000000000028</v>
      </c>
      <c r="G1062" s="130">
        <f t="shared" si="55"/>
        <v>1.9428571428571462E-2</v>
      </c>
      <c r="H1062" s="157"/>
    </row>
    <row r="1063" spans="1:8" s="131" customFormat="1" ht="27.85" customHeight="1" x14ac:dyDescent="0.45">
      <c r="A1063" s="126" t="s">
        <v>3026</v>
      </c>
      <c r="B1063" s="126"/>
      <c r="C1063" s="127" t="s">
        <v>1595</v>
      </c>
      <c r="D1063" s="152">
        <v>87.5</v>
      </c>
      <c r="E1063" s="152">
        <v>89.2</v>
      </c>
      <c r="F1063" s="135">
        <f t="shared" si="54"/>
        <v>1.7000000000000028</v>
      </c>
      <c r="G1063" s="130">
        <f t="shared" si="55"/>
        <v>1.9428571428571462E-2</v>
      </c>
      <c r="H1063" s="157"/>
    </row>
    <row r="1064" spans="1:8" s="131" customFormat="1" ht="27.85" customHeight="1" x14ac:dyDescent="0.45">
      <c r="A1064" s="126" t="s">
        <v>3027</v>
      </c>
      <c r="B1064" s="126"/>
      <c r="C1064" s="127" t="s">
        <v>1595</v>
      </c>
      <c r="D1064" s="152">
        <v>0</v>
      </c>
      <c r="E1064" s="152">
        <v>0</v>
      </c>
      <c r="F1064" s="135">
        <f t="shared" si="54"/>
        <v>0</v>
      </c>
      <c r="G1064" s="130"/>
      <c r="H1064" s="157"/>
    </row>
    <row r="1065" spans="1:8" s="131" customFormat="1" ht="27.75" customHeight="1" x14ac:dyDescent="0.45">
      <c r="A1065" s="126" t="s">
        <v>3028</v>
      </c>
      <c r="B1065" s="126"/>
      <c r="C1065" s="127" t="s">
        <v>1842</v>
      </c>
      <c r="D1065" s="152">
        <v>131</v>
      </c>
      <c r="E1065" s="152">
        <v>133.6</v>
      </c>
      <c r="F1065" s="135">
        <f t="shared" si="54"/>
        <v>2.5999999999999943</v>
      </c>
      <c r="G1065" s="130">
        <f t="shared" ref="G1065:G1100" si="56">IFERROR(F1065/D1065,"na")</f>
        <v>1.9847328244274764E-2</v>
      </c>
      <c r="H1065" s="157"/>
    </row>
    <row r="1066" spans="1:8" s="131" customFormat="1" ht="34.5" customHeight="1" x14ac:dyDescent="0.45">
      <c r="A1066" s="126" t="s">
        <v>3029</v>
      </c>
      <c r="B1066" s="126"/>
      <c r="C1066" s="127" t="s">
        <v>1595</v>
      </c>
      <c r="D1066" s="152">
        <v>95</v>
      </c>
      <c r="E1066" s="152">
        <v>135</v>
      </c>
      <c r="F1066" s="135">
        <f t="shared" si="54"/>
        <v>40</v>
      </c>
      <c r="G1066" s="130">
        <f t="shared" si="56"/>
        <v>0.42105263157894735</v>
      </c>
      <c r="H1066" s="157"/>
    </row>
    <row r="1067" spans="1:8" s="131" customFormat="1" ht="34.5" customHeight="1" x14ac:dyDescent="0.45">
      <c r="A1067" s="126" t="s">
        <v>3030</v>
      </c>
      <c r="B1067" s="126"/>
      <c r="C1067" s="127" t="s">
        <v>1595</v>
      </c>
      <c r="D1067" s="152">
        <v>121.5</v>
      </c>
      <c r="E1067" s="152">
        <v>161.5</v>
      </c>
      <c r="F1067" s="135">
        <f t="shared" si="54"/>
        <v>40</v>
      </c>
      <c r="G1067" s="130">
        <f t="shared" si="56"/>
        <v>0.32921810699588477</v>
      </c>
      <c r="H1067" s="157"/>
    </row>
    <row r="1068" spans="1:8" s="131" customFormat="1" ht="34.5" customHeight="1" x14ac:dyDescent="0.45">
      <c r="A1068" s="126" t="s">
        <v>3031</v>
      </c>
      <c r="B1068" s="126"/>
      <c r="C1068" s="127" t="s">
        <v>1595</v>
      </c>
      <c r="D1068" s="152">
        <v>165.75</v>
      </c>
      <c r="E1068" s="152">
        <v>205.75</v>
      </c>
      <c r="F1068" s="135">
        <f t="shared" si="54"/>
        <v>40</v>
      </c>
      <c r="G1068" s="130">
        <f t="shared" si="56"/>
        <v>0.24132730015082957</v>
      </c>
      <c r="H1068" s="157"/>
    </row>
    <row r="1069" spans="1:8" s="131" customFormat="1" ht="28.5" customHeight="1" x14ac:dyDescent="0.45">
      <c r="A1069" s="126" t="s">
        <v>3281</v>
      </c>
      <c r="B1069" s="126"/>
      <c r="C1069" s="127" t="s">
        <v>1595</v>
      </c>
      <c r="D1069" s="152">
        <v>240.5</v>
      </c>
      <c r="E1069" s="152">
        <v>280.5</v>
      </c>
      <c r="F1069" s="135">
        <f t="shared" si="54"/>
        <v>40</v>
      </c>
      <c r="G1069" s="130">
        <f t="shared" si="56"/>
        <v>0.16632016632016633</v>
      </c>
      <c r="H1069" s="157"/>
    </row>
    <row r="1070" spans="1:8" s="131" customFormat="1" ht="27.85" customHeight="1" x14ac:dyDescent="0.45">
      <c r="A1070" s="126" t="s">
        <v>3032</v>
      </c>
      <c r="B1070" s="126"/>
      <c r="C1070" s="127" t="s">
        <v>1595</v>
      </c>
      <c r="D1070" s="152">
        <v>800</v>
      </c>
      <c r="E1070" s="152">
        <v>800</v>
      </c>
      <c r="F1070" s="135">
        <f t="shared" si="54"/>
        <v>0</v>
      </c>
      <c r="G1070" s="130">
        <f t="shared" si="56"/>
        <v>0</v>
      </c>
      <c r="H1070" s="157"/>
    </row>
    <row r="1071" spans="1:8" s="131" customFormat="1" ht="27.85" customHeight="1" x14ac:dyDescent="0.45">
      <c r="A1071" s="126" t="s">
        <v>3033</v>
      </c>
      <c r="B1071" s="126"/>
      <c r="C1071" s="127" t="s">
        <v>1595</v>
      </c>
      <c r="D1071" s="152">
        <v>900</v>
      </c>
      <c r="E1071" s="152">
        <v>900</v>
      </c>
      <c r="F1071" s="135">
        <f t="shared" si="54"/>
        <v>0</v>
      </c>
      <c r="G1071" s="130">
        <f t="shared" si="56"/>
        <v>0</v>
      </c>
      <c r="H1071" s="157"/>
    </row>
    <row r="1072" spans="1:8" s="131" customFormat="1" ht="27.85" customHeight="1" x14ac:dyDescent="0.45">
      <c r="A1072" s="126" t="s">
        <v>3034</v>
      </c>
      <c r="B1072" s="126"/>
      <c r="C1072" s="127" t="s">
        <v>1595</v>
      </c>
      <c r="D1072" s="152">
        <v>1000</v>
      </c>
      <c r="E1072" s="152">
        <v>1000</v>
      </c>
      <c r="F1072" s="135">
        <f t="shared" si="54"/>
        <v>0</v>
      </c>
      <c r="G1072" s="130">
        <f t="shared" si="56"/>
        <v>0</v>
      </c>
      <c r="H1072" s="157"/>
    </row>
    <row r="1073" spans="1:8" s="131" customFormat="1" ht="27.85" customHeight="1" x14ac:dyDescent="0.45">
      <c r="A1073" s="126" t="s">
        <v>3035</v>
      </c>
      <c r="B1073" s="126"/>
      <c r="C1073" s="127" t="s">
        <v>1595</v>
      </c>
      <c r="D1073" s="152">
        <v>1350</v>
      </c>
      <c r="E1073" s="152">
        <v>1350</v>
      </c>
      <c r="F1073" s="135">
        <f t="shared" si="54"/>
        <v>0</v>
      </c>
      <c r="G1073" s="130">
        <f t="shared" si="56"/>
        <v>0</v>
      </c>
      <c r="H1073" s="157"/>
    </row>
    <row r="1074" spans="1:8" s="131" customFormat="1" ht="27.85" customHeight="1" x14ac:dyDescent="0.45">
      <c r="A1074" s="126" t="s">
        <v>3036</v>
      </c>
      <c r="B1074" s="126"/>
      <c r="C1074" s="127" t="s">
        <v>1595</v>
      </c>
      <c r="D1074" s="152">
        <v>1950</v>
      </c>
      <c r="E1074" s="152">
        <v>1950</v>
      </c>
      <c r="F1074" s="135">
        <f t="shared" si="54"/>
        <v>0</v>
      </c>
      <c r="G1074" s="130">
        <f t="shared" si="56"/>
        <v>0</v>
      </c>
      <c r="H1074" s="157"/>
    </row>
    <row r="1075" spans="1:8" s="131" customFormat="1" ht="27.85" customHeight="1" x14ac:dyDescent="0.45">
      <c r="A1075" s="126" t="s">
        <v>3037</v>
      </c>
      <c r="B1075" s="126"/>
      <c r="C1075" s="127" t="s">
        <v>1595</v>
      </c>
      <c r="D1075" s="152">
        <v>2950</v>
      </c>
      <c r="E1075" s="152">
        <v>2950</v>
      </c>
      <c r="F1075" s="135">
        <f t="shared" si="54"/>
        <v>0</v>
      </c>
      <c r="G1075" s="130">
        <f t="shared" si="56"/>
        <v>0</v>
      </c>
      <c r="H1075" s="157"/>
    </row>
    <row r="1076" spans="1:8" s="131" customFormat="1" ht="27.85" customHeight="1" x14ac:dyDescent="0.45">
      <c r="A1076" s="126" t="s">
        <v>3038</v>
      </c>
      <c r="B1076" s="126"/>
      <c r="C1076" s="127" t="s">
        <v>1842</v>
      </c>
      <c r="D1076" s="134">
        <v>60000</v>
      </c>
      <c r="E1076" s="134">
        <v>0</v>
      </c>
      <c r="F1076" s="135">
        <v>-60000</v>
      </c>
      <c r="G1076" s="130">
        <f t="shared" si="56"/>
        <v>-1</v>
      </c>
      <c r="H1076" s="157"/>
    </row>
    <row r="1077" spans="1:8" s="131" customFormat="1" ht="27.85" customHeight="1" x14ac:dyDescent="0.45">
      <c r="A1077" s="126" t="s">
        <v>3039</v>
      </c>
      <c r="B1077" s="126"/>
      <c r="C1077" s="127" t="s">
        <v>1842</v>
      </c>
      <c r="D1077" s="134">
        <v>13.6</v>
      </c>
      <c r="E1077" s="134">
        <v>13.6</v>
      </c>
      <c r="F1077" s="135">
        <v>-13.6</v>
      </c>
      <c r="G1077" s="130">
        <f t="shared" si="56"/>
        <v>-1</v>
      </c>
      <c r="H1077" s="157"/>
    </row>
    <row r="1078" spans="1:8" s="131" customFormat="1" ht="27.85" customHeight="1" x14ac:dyDescent="0.45">
      <c r="A1078" s="126" t="s">
        <v>3040</v>
      </c>
      <c r="B1078" s="126"/>
      <c r="C1078" s="127" t="s">
        <v>1595</v>
      </c>
      <c r="D1078" s="152">
        <v>273.45</v>
      </c>
      <c r="E1078" s="152">
        <v>273.45</v>
      </c>
      <c r="F1078" s="135">
        <f t="shared" ref="F1078:F1099" si="57">E1078-D1078</f>
        <v>0</v>
      </c>
      <c r="G1078" s="130">
        <f t="shared" si="56"/>
        <v>0</v>
      </c>
      <c r="H1078" s="157"/>
    </row>
    <row r="1079" spans="1:8" s="131" customFormat="1" ht="27.85" customHeight="1" x14ac:dyDescent="0.45">
      <c r="A1079" s="126" t="s">
        <v>3041</v>
      </c>
      <c r="B1079" s="126"/>
      <c r="C1079" s="127" t="s">
        <v>1595</v>
      </c>
      <c r="D1079" s="152">
        <v>2000</v>
      </c>
      <c r="E1079" s="152">
        <v>2000</v>
      </c>
      <c r="F1079" s="135">
        <f t="shared" si="57"/>
        <v>0</v>
      </c>
      <c r="G1079" s="130">
        <f t="shared" si="56"/>
        <v>0</v>
      </c>
      <c r="H1079" s="157"/>
    </row>
    <row r="1080" spans="1:8" s="131" customFormat="1" ht="27.85" customHeight="1" x14ac:dyDescent="0.45">
      <c r="A1080" s="126" t="s">
        <v>3042</v>
      </c>
      <c r="B1080" s="126"/>
      <c r="C1080" s="127" t="s">
        <v>1595</v>
      </c>
      <c r="D1080" s="152">
        <v>25000</v>
      </c>
      <c r="E1080" s="152">
        <v>25000</v>
      </c>
      <c r="F1080" s="135">
        <f t="shared" si="57"/>
        <v>0</v>
      </c>
      <c r="G1080" s="130">
        <f t="shared" si="56"/>
        <v>0</v>
      </c>
      <c r="H1080" s="157"/>
    </row>
    <row r="1081" spans="1:8" s="131" customFormat="1" ht="27.85" customHeight="1" x14ac:dyDescent="0.45">
      <c r="A1081" s="126" t="s">
        <v>3043</v>
      </c>
      <c r="B1081" s="126"/>
      <c r="C1081" s="127" t="s">
        <v>1595</v>
      </c>
      <c r="D1081" s="152">
        <v>4</v>
      </c>
      <c r="E1081" s="152">
        <v>4</v>
      </c>
      <c r="F1081" s="135">
        <f t="shared" si="57"/>
        <v>0</v>
      </c>
      <c r="G1081" s="130">
        <f t="shared" si="56"/>
        <v>0</v>
      </c>
      <c r="H1081" s="157"/>
    </row>
    <row r="1082" spans="1:8" s="131" customFormat="1" ht="27.85" customHeight="1" x14ac:dyDescent="0.45">
      <c r="A1082" s="126" t="s">
        <v>3044</v>
      </c>
      <c r="B1082" s="126"/>
      <c r="C1082" s="127" t="s">
        <v>1595</v>
      </c>
      <c r="D1082" s="152">
        <v>273.45</v>
      </c>
      <c r="E1082" s="152">
        <v>273.45</v>
      </c>
      <c r="F1082" s="135">
        <f t="shared" si="57"/>
        <v>0</v>
      </c>
      <c r="G1082" s="130">
        <f t="shared" si="56"/>
        <v>0</v>
      </c>
      <c r="H1082" s="157"/>
    </row>
    <row r="1083" spans="1:8" s="131" customFormat="1" ht="27.85" customHeight="1" x14ac:dyDescent="0.45">
      <c r="A1083" s="126" t="s">
        <v>3045</v>
      </c>
      <c r="B1083" s="126"/>
      <c r="C1083" s="127" t="s">
        <v>1595</v>
      </c>
      <c r="D1083" s="152">
        <v>2000</v>
      </c>
      <c r="E1083" s="152">
        <v>2000</v>
      </c>
      <c r="F1083" s="135">
        <f t="shared" si="57"/>
        <v>0</v>
      </c>
      <c r="G1083" s="130">
        <f t="shared" si="56"/>
        <v>0</v>
      </c>
      <c r="H1083" s="157"/>
    </row>
    <row r="1084" spans="1:8" s="131" customFormat="1" ht="27.85" customHeight="1" x14ac:dyDescent="0.45">
      <c r="A1084" s="126" t="s">
        <v>3046</v>
      </c>
      <c r="B1084" s="126"/>
      <c r="C1084" s="127" t="s">
        <v>1595</v>
      </c>
      <c r="D1084" s="152">
        <v>25000</v>
      </c>
      <c r="E1084" s="152">
        <v>25000</v>
      </c>
      <c r="F1084" s="135">
        <f t="shared" si="57"/>
        <v>0</v>
      </c>
      <c r="G1084" s="130">
        <f t="shared" si="56"/>
        <v>0</v>
      </c>
      <c r="H1084" s="157"/>
    </row>
    <row r="1085" spans="1:8" s="131" customFormat="1" ht="27.85" customHeight="1" x14ac:dyDescent="0.45">
      <c r="A1085" s="126" t="s">
        <v>3047</v>
      </c>
      <c r="B1085" s="126"/>
      <c r="C1085" s="127" t="s">
        <v>1595</v>
      </c>
      <c r="D1085" s="152">
        <v>273.45</v>
      </c>
      <c r="E1085" s="152">
        <v>273.45</v>
      </c>
      <c r="F1085" s="135">
        <f t="shared" si="57"/>
        <v>0</v>
      </c>
      <c r="G1085" s="130">
        <f t="shared" si="56"/>
        <v>0</v>
      </c>
      <c r="H1085" s="157"/>
    </row>
    <row r="1086" spans="1:8" s="131" customFormat="1" ht="27.85" customHeight="1" x14ac:dyDescent="0.45">
      <c r="A1086" s="126" t="s">
        <v>3048</v>
      </c>
      <c r="B1086" s="126"/>
      <c r="C1086" s="127" t="s">
        <v>1595</v>
      </c>
      <c r="D1086" s="152">
        <v>273.45</v>
      </c>
      <c r="E1086" s="152">
        <v>273.45</v>
      </c>
      <c r="F1086" s="135">
        <f t="shared" si="57"/>
        <v>0</v>
      </c>
      <c r="G1086" s="130">
        <f t="shared" si="56"/>
        <v>0</v>
      </c>
      <c r="H1086" s="157"/>
    </row>
    <row r="1087" spans="1:8" s="131" customFormat="1" ht="27.85" customHeight="1" x14ac:dyDescent="0.45">
      <c r="A1087" s="126" t="s">
        <v>3049</v>
      </c>
      <c r="B1087" s="126"/>
      <c r="C1087" s="127" t="s">
        <v>1595</v>
      </c>
      <c r="D1087" s="152">
        <v>2000</v>
      </c>
      <c r="E1087" s="152">
        <v>2000</v>
      </c>
      <c r="F1087" s="135">
        <f t="shared" si="57"/>
        <v>0</v>
      </c>
      <c r="G1087" s="130">
        <f t="shared" si="56"/>
        <v>0</v>
      </c>
      <c r="H1087" s="157"/>
    </row>
    <row r="1088" spans="1:8" s="131" customFormat="1" ht="27.85" customHeight="1" x14ac:dyDescent="0.45">
      <c r="A1088" s="126" t="s">
        <v>3050</v>
      </c>
      <c r="B1088" s="126"/>
      <c r="C1088" s="127" t="s">
        <v>1595</v>
      </c>
      <c r="D1088" s="152">
        <v>25000</v>
      </c>
      <c r="E1088" s="152">
        <v>25000</v>
      </c>
      <c r="F1088" s="135">
        <f t="shared" si="57"/>
        <v>0</v>
      </c>
      <c r="G1088" s="130">
        <f t="shared" si="56"/>
        <v>0</v>
      </c>
      <c r="H1088" s="157"/>
    </row>
    <row r="1089" spans="1:8" s="131" customFormat="1" ht="27.85" customHeight="1" x14ac:dyDescent="0.45">
      <c r="A1089" s="126" t="s">
        <v>3051</v>
      </c>
      <c r="B1089" s="126"/>
      <c r="C1089" s="127" t="s">
        <v>1595</v>
      </c>
      <c r="D1089" s="152">
        <v>273.45</v>
      </c>
      <c r="E1089" s="152">
        <v>273.45</v>
      </c>
      <c r="F1089" s="135">
        <f t="shared" si="57"/>
        <v>0</v>
      </c>
      <c r="G1089" s="130">
        <f t="shared" si="56"/>
        <v>0</v>
      </c>
      <c r="H1089" s="157"/>
    </row>
    <row r="1090" spans="1:8" s="131" customFormat="1" ht="27.85" customHeight="1" x14ac:dyDescent="0.45">
      <c r="A1090" s="126" t="s">
        <v>3052</v>
      </c>
      <c r="B1090" s="126"/>
      <c r="C1090" s="127" t="s">
        <v>1595</v>
      </c>
      <c r="D1090" s="152">
        <v>2000</v>
      </c>
      <c r="E1090" s="152">
        <v>2000</v>
      </c>
      <c r="F1090" s="135">
        <f t="shared" si="57"/>
        <v>0</v>
      </c>
      <c r="G1090" s="130">
        <f t="shared" si="56"/>
        <v>0</v>
      </c>
      <c r="H1090" s="157"/>
    </row>
    <row r="1091" spans="1:8" s="131" customFormat="1" ht="27.85" customHeight="1" x14ac:dyDescent="0.45">
      <c r="A1091" s="126" t="s">
        <v>3053</v>
      </c>
      <c r="B1091" s="126"/>
      <c r="C1091" s="127" t="s">
        <v>1595</v>
      </c>
      <c r="D1091" s="152">
        <v>25000</v>
      </c>
      <c r="E1091" s="152">
        <v>25000</v>
      </c>
      <c r="F1091" s="135">
        <f t="shared" si="57"/>
        <v>0</v>
      </c>
      <c r="G1091" s="130">
        <f t="shared" si="56"/>
        <v>0</v>
      </c>
      <c r="H1091" s="157"/>
    </row>
    <row r="1092" spans="1:8" s="131" customFormat="1" ht="27.85" customHeight="1" x14ac:dyDescent="0.45">
      <c r="A1092" s="126" t="s">
        <v>3054</v>
      </c>
      <c r="B1092" s="126"/>
      <c r="C1092" s="127" t="s">
        <v>1595</v>
      </c>
      <c r="D1092" s="152">
        <v>4</v>
      </c>
      <c r="E1092" s="152">
        <v>4</v>
      </c>
      <c r="F1092" s="135">
        <f t="shared" si="57"/>
        <v>0</v>
      </c>
      <c r="G1092" s="130">
        <f t="shared" si="56"/>
        <v>0</v>
      </c>
      <c r="H1092" s="157"/>
    </row>
    <row r="1093" spans="1:8" s="131" customFormat="1" ht="27.85" customHeight="1" x14ac:dyDescent="0.45">
      <c r="A1093" s="126" t="s">
        <v>3055</v>
      </c>
      <c r="B1093" s="126"/>
      <c r="C1093" s="127" t="s">
        <v>1595</v>
      </c>
      <c r="D1093" s="152">
        <v>2000</v>
      </c>
      <c r="E1093" s="152">
        <v>2000</v>
      </c>
      <c r="F1093" s="135">
        <f t="shared" si="57"/>
        <v>0</v>
      </c>
      <c r="G1093" s="130">
        <f t="shared" si="56"/>
        <v>0</v>
      </c>
      <c r="H1093" s="157"/>
    </row>
    <row r="1094" spans="1:8" s="131" customFormat="1" ht="27.85" customHeight="1" x14ac:dyDescent="0.45">
      <c r="A1094" s="126" t="s">
        <v>3056</v>
      </c>
      <c r="B1094" s="126"/>
      <c r="C1094" s="127" t="s">
        <v>1595</v>
      </c>
      <c r="D1094" s="152">
        <v>25000</v>
      </c>
      <c r="E1094" s="152">
        <v>25000</v>
      </c>
      <c r="F1094" s="135">
        <f t="shared" si="57"/>
        <v>0</v>
      </c>
      <c r="G1094" s="130">
        <f t="shared" si="56"/>
        <v>0</v>
      </c>
      <c r="H1094" s="157"/>
    </row>
    <row r="1095" spans="1:8" s="131" customFormat="1" ht="27.85" customHeight="1" x14ac:dyDescent="0.45">
      <c r="A1095" s="126" t="s">
        <v>3057</v>
      </c>
      <c r="B1095" s="126"/>
      <c r="C1095" s="127" t="s">
        <v>1595</v>
      </c>
      <c r="D1095" s="152">
        <v>273.45</v>
      </c>
      <c r="E1095" s="152">
        <v>273.45</v>
      </c>
      <c r="F1095" s="135">
        <f t="shared" si="57"/>
        <v>0</v>
      </c>
      <c r="G1095" s="130">
        <f t="shared" si="56"/>
        <v>0</v>
      </c>
      <c r="H1095" s="157"/>
    </row>
    <row r="1096" spans="1:8" s="131" customFormat="1" ht="27.85" customHeight="1" x14ac:dyDescent="0.45">
      <c r="A1096" s="126" t="s">
        <v>3058</v>
      </c>
      <c r="B1096" s="126"/>
      <c r="C1096" s="127" t="s">
        <v>1595</v>
      </c>
      <c r="D1096" s="152">
        <v>2000</v>
      </c>
      <c r="E1096" s="152">
        <v>2000</v>
      </c>
      <c r="F1096" s="135">
        <f t="shared" si="57"/>
        <v>0</v>
      </c>
      <c r="G1096" s="130">
        <f t="shared" si="56"/>
        <v>0</v>
      </c>
      <c r="H1096" s="157"/>
    </row>
    <row r="1097" spans="1:8" s="131" customFormat="1" ht="27.85" customHeight="1" x14ac:dyDescent="0.45">
      <c r="A1097" s="126" t="s">
        <v>3059</v>
      </c>
      <c r="B1097" s="126"/>
      <c r="C1097" s="127" t="s">
        <v>1595</v>
      </c>
      <c r="D1097" s="152">
        <v>25000</v>
      </c>
      <c r="E1097" s="152">
        <v>25000</v>
      </c>
      <c r="F1097" s="135">
        <f t="shared" si="57"/>
        <v>0</v>
      </c>
      <c r="G1097" s="130">
        <f t="shared" si="56"/>
        <v>0</v>
      </c>
      <c r="H1097" s="157"/>
    </row>
    <row r="1098" spans="1:8" s="131" customFormat="1" ht="27.85" customHeight="1" x14ac:dyDescent="0.45">
      <c r="A1098" s="126" t="s">
        <v>3060</v>
      </c>
      <c r="B1098" s="126"/>
      <c r="C1098" s="127" t="s">
        <v>1595</v>
      </c>
      <c r="D1098" s="152">
        <v>273.45</v>
      </c>
      <c r="E1098" s="152">
        <v>273.45</v>
      </c>
      <c r="F1098" s="135">
        <f t="shared" si="57"/>
        <v>0</v>
      </c>
      <c r="G1098" s="130">
        <f t="shared" si="56"/>
        <v>0</v>
      </c>
      <c r="H1098" s="157"/>
    </row>
    <row r="1099" spans="1:8" s="131" customFormat="1" ht="27.85" customHeight="1" x14ac:dyDescent="0.45">
      <c r="A1099" s="126" t="s">
        <v>3061</v>
      </c>
      <c r="B1099" s="126"/>
      <c r="C1099" s="127" t="s">
        <v>1595</v>
      </c>
      <c r="D1099" s="152">
        <v>273.45</v>
      </c>
      <c r="E1099" s="152">
        <v>273.45</v>
      </c>
      <c r="F1099" s="135">
        <f t="shared" si="57"/>
        <v>0</v>
      </c>
      <c r="G1099" s="130">
        <f t="shared" si="56"/>
        <v>0</v>
      </c>
      <c r="H1099" s="157"/>
    </row>
    <row r="1100" spans="1:8" s="131" customFormat="1" ht="27.85" customHeight="1" x14ac:dyDescent="0.45">
      <c r="A1100" s="126" t="s">
        <v>3062</v>
      </c>
      <c r="B1100" s="126"/>
      <c r="C1100" s="127" t="s">
        <v>1842</v>
      </c>
      <c r="D1100" s="134">
        <v>31.84</v>
      </c>
      <c r="E1100" s="134">
        <v>31.84</v>
      </c>
      <c r="F1100" s="135">
        <v>0</v>
      </c>
      <c r="G1100" s="130">
        <f t="shared" si="56"/>
        <v>0</v>
      </c>
      <c r="H1100" s="157"/>
    </row>
    <row r="1101" spans="1:8" s="131" customFormat="1" ht="27.85" customHeight="1" x14ac:dyDescent="0.45">
      <c r="A1101" s="126" t="s">
        <v>3063</v>
      </c>
      <c r="B1101" s="126"/>
      <c r="C1101" s="127" t="s">
        <v>1842</v>
      </c>
      <c r="D1101" s="134">
        <v>0</v>
      </c>
      <c r="E1101" s="134">
        <v>47.24</v>
      </c>
      <c r="F1101" s="135">
        <v>47.24</v>
      </c>
      <c r="G1101" s="130"/>
      <c r="H1101" s="157"/>
    </row>
    <row r="1102" spans="1:8" s="131" customFormat="1" ht="27.85" customHeight="1" x14ac:dyDescent="0.45">
      <c r="A1102" s="126" t="s">
        <v>3064</v>
      </c>
      <c r="B1102" s="126"/>
      <c r="C1102" s="127" t="s">
        <v>1842</v>
      </c>
      <c r="D1102" s="134">
        <v>0</v>
      </c>
      <c r="E1102" s="134">
        <v>20.440000000000001</v>
      </c>
      <c r="F1102" s="135">
        <v>20.440000000000001</v>
      </c>
      <c r="G1102" s="130"/>
      <c r="H1102" s="157"/>
    </row>
    <row r="1103" spans="1:8" s="131" customFormat="1" ht="27.85" customHeight="1" x14ac:dyDescent="0.45">
      <c r="A1103" s="126" t="s">
        <v>3065</v>
      </c>
      <c r="B1103" s="126"/>
      <c r="C1103" s="127" t="s">
        <v>1842</v>
      </c>
      <c r="D1103" s="134">
        <v>0</v>
      </c>
      <c r="E1103" s="134">
        <v>385</v>
      </c>
      <c r="F1103" s="135">
        <v>385</v>
      </c>
      <c r="G1103" s="130"/>
      <c r="H1103" s="157"/>
    </row>
    <row r="1104" spans="1:8" s="131" customFormat="1" ht="27.85" customHeight="1" x14ac:dyDescent="0.45">
      <c r="A1104" s="121" t="s">
        <v>3066</v>
      </c>
      <c r="B1104" s="121"/>
      <c r="C1104" s="142"/>
      <c r="D1104" s="150"/>
      <c r="E1104" s="150"/>
      <c r="F1104" s="151"/>
      <c r="G1104" s="145"/>
      <c r="H1104" s="157"/>
    </row>
    <row r="1105" spans="1:8" s="131" customFormat="1" ht="27.85" customHeight="1" x14ac:dyDescent="0.45">
      <c r="A1105" s="126" t="s">
        <v>3067</v>
      </c>
      <c r="B1105" s="126"/>
      <c r="C1105" s="127" t="s">
        <v>1595</v>
      </c>
      <c r="D1105" s="134">
        <v>510</v>
      </c>
      <c r="E1105" s="134">
        <v>520</v>
      </c>
      <c r="F1105" s="135">
        <v>10</v>
      </c>
      <c r="G1105" s="130">
        <f t="shared" ref="G1105:G1136" si="58">IFERROR(F1105/D1105,"na")</f>
        <v>1.9607843137254902E-2</v>
      </c>
      <c r="H1105" s="157"/>
    </row>
    <row r="1106" spans="1:8" s="131" customFormat="1" ht="27.85" customHeight="1" x14ac:dyDescent="0.45">
      <c r="A1106" s="126" t="s">
        <v>3068</v>
      </c>
      <c r="B1106" s="126"/>
      <c r="C1106" s="127" t="s">
        <v>1595</v>
      </c>
      <c r="D1106" s="134">
        <v>255</v>
      </c>
      <c r="E1106" s="134">
        <v>260</v>
      </c>
      <c r="F1106" s="135">
        <v>5</v>
      </c>
      <c r="G1106" s="130">
        <f t="shared" si="58"/>
        <v>1.9607843137254902E-2</v>
      </c>
      <c r="H1106" s="157"/>
    </row>
    <row r="1107" spans="1:8" s="131" customFormat="1" ht="27.85" customHeight="1" x14ac:dyDescent="0.45">
      <c r="A1107" s="126" t="s">
        <v>3277</v>
      </c>
      <c r="B1107" s="126"/>
      <c r="C1107" s="127" t="s">
        <v>1595</v>
      </c>
      <c r="D1107" s="134">
        <v>105</v>
      </c>
      <c r="E1107" s="134">
        <v>107</v>
      </c>
      <c r="F1107" s="135">
        <v>2</v>
      </c>
      <c r="G1107" s="130">
        <f t="shared" si="58"/>
        <v>1.9047619047619049E-2</v>
      </c>
      <c r="H1107" s="157"/>
    </row>
    <row r="1108" spans="1:8" s="131" customFormat="1" ht="27.85" customHeight="1" x14ac:dyDescent="0.45">
      <c r="A1108" s="126" t="s">
        <v>3069</v>
      </c>
      <c r="B1108" s="126"/>
      <c r="C1108" s="127" t="s">
        <v>1595</v>
      </c>
      <c r="D1108" s="134">
        <v>170</v>
      </c>
      <c r="E1108" s="134">
        <v>173</v>
      </c>
      <c r="F1108" s="135">
        <v>3</v>
      </c>
      <c r="G1108" s="130">
        <f t="shared" si="58"/>
        <v>1.7647058823529412E-2</v>
      </c>
      <c r="H1108" s="157"/>
    </row>
    <row r="1109" spans="1:8" s="131" customFormat="1" ht="27.85" customHeight="1" x14ac:dyDescent="0.45">
      <c r="A1109" s="166" t="s">
        <v>3070</v>
      </c>
      <c r="B1109" s="166"/>
      <c r="C1109" s="127" t="s">
        <v>1595</v>
      </c>
      <c r="D1109" s="134">
        <v>226</v>
      </c>
      <c r="E1109" s="134">
        <v>230</v>
      </c>
      <c r="F1109" s="135">
        <v>4</v>
      </c>
      <c r="G1109" s="130">
        <f t="shared" si="58"/>
        <v>1.7699115044247787E-2</v>
      </c>
      <c r="H1109" s="157"/>
    </row>
    <row r="1110" spans="1:8" s="131" customFormat="1" ht="27.85" customHeight="1" x14ac:dyDescent="0.45">
      <c r="A1110" s="126" t="s">
        <v>3071</v>
      </c>
      <c r="B1110" s="126"/>
      <c r="C1110" s="127" t="s">
        <v>1595</v>
      </c>
      <c r="D1110" s="134">
        <v>42</v>
      </c>
      <c r="E1110" s="134">
        <v>43</v>
      </c>
      <c r="F1110" s="135">
        <v>1</v>
      </c>
      <c r="G1110" s="130">
        <f t="shared" si="58"/>
        <v>2.3809523809523808E-2</v>
      </c>
      <c r="H1110" s="157"/>
    </row>
    <row r="1111" spans="1:8" s="131" customFormat="1" ht="27.85" customHeight="1" x14ac:dyDescent="0.45">
      <c r="A1111" s="126" t="s">
        <v>3515</v>
      </c>
      <c r="B1111" s="126"/>
      <c r="C1111" s="127" t="s">
        <v>1595</v>
      </c>
      <c r="D1111" s="134">
        <v>105</v>
      </c>
      <c r="E1111" s="134">
        <v>107</v>
      </c>
      <c r="F1111" s="135">
        <v>2</v>
      </c>
      <c r="G1111" s="130">
        <f t="shared" si="58"/>
        <v>1.9047619047619049E-2</v>
      </c>
      <c r="H1111" s="157"/>
    </row>
    <row r="1112" spans="1:8" s="131" customFormat="1" ht="27.85" customHeight="1" x14ac:dyDescent="0.45">
      <c r="A1112" s="126" t="s">
        <v>3072</v>
      </c>
      <c r="B1112" s="126"/>
      <c r="C1112" s="127" t="s">
        <v>1595</v>
      </c>
      <c r="D1112" s="134">
        <v>38</v>
      </c>
      <c r="E1112" s="134">
        <v>39</v>
      </c>
      <c r="F1112" s="135">
        <v>1</v>
      </c>
      <c r="G1112" s="130">
        <f t="shared" si="58"/>
        <v>2.6315789473684209E-2</v>
      </c>
      <c r="H1112" s="157"/>
    </row>
    <row r="1113" spans="1:8" s="131" customFormat="1" ht="27.85" customHeight="1" x14ac:dyDescent="0.45">
      <c r="A1113" s="126" t="s">
        <v>3073</v>
      </c>
      <c r="B1113" s="126"/>
      <c r="C1113" s="127" t="s">
        <v>1595</v>
      </c>
      <c r="D1113" s="134">
        <v>32</v>
      </c>
      <c r="E1113" s="134">
        <v>33</v>
      </c>
      <c r="F1113" s="135">
        <v>1</v>
      </c>
      <c r="G1113" s="130">
        <f t="shared" si="58"/>
        <v>3.125E-2</v>
      </c>
      <c r="H1113" s="157"/>
    </row>
    <row r="1114" spans="1:8" s="131" customFormat="1" ht="27.85" customHeight="1" x14ac:dyDescent="0.45">
      <c r="A1114" s="126" t="s">
        <v>3074</v>
      </c>
      <c r="B1114" s="126"/>
      <c r="C1114" s="127" t="s">
        <v>1595</v>
      </c>
      <c r="D1114" s="134">
        <v>430</v>
      </c>
      <c r="E1114" s="134">
        <v>438</v>
      </c>
      <c r="F1114" s="135">
        <v>8</v>
      </c>
      <c r="G1114" s="130">
        <f t="shared" si="58"/>
        <v>1.8604651162790697E-2</v>
      </c>
      <c r="H1114" s="157"/>
    </row>
    <row r="1115" spans="1:8" s="131" customFormat="1" ht="27.85" customHeight="1" x14ac:dyDescent="0.45">
      <c r="A1115" s="126" t="s">
        <v>3516</v>
      </c>
      <c r="B1115" s="126"/>
      <c r="C1115" s="127" t="s">
        <v>1595</v>
      </c>
      <c r="D1115" s="134">
        <v>250</v>
      </c>
      <c r="E1115" s="134">
        <v>255</v>
      </c>
      <c r="F1115" s="135">
        <v>5</v>
      </c>
      <c r="G1115" s="130">
        <f t="shared" si="58"/>
        <v>0.02</v>
      </c>
      <c r="H1115" s="157"/>
    </row>
    <row r="1116" spans="1:8" s="131" customFormat="1" ht="27.85" customHeight="1" x14ac:dyDescent="0.45">
      <c r="A1116" s="126" t="s">
        <v>3496</v>
      </c>
      <c r="B1116" s="126"/>
      <c r="C1116" s="127" t="s">
        <v>1595</v>
      </c>
      <c r="D1116" s="134">
        <v>600</v>
      </c>
      <c r="E1116" s="134">
        <v>612</v>
      </c>
      <c r="F1116" s="135">
        <v>12</v>
      </c>
      <c r="G1116" s="130">
        <f t="shared" si="58"/>
        <v>0.02</v>
      </c>
      <c r="H1116" s="157"/>
    </row>
    <row r="1117" spans="1:8" s="131" customFormat="1" ht="27.85" customHeight="1" x14ac:dyDescent="0.45">
      <c r="A1117" s="126" t="s">
        <v>3497</v>
      </c>
      <c r="B1117" s="126"/>
      <c r="C1117" s="127" t="s">
        <v>1595</v>
      </c>
      <c r="D1117" s="134">
        <v>900</v>
      </c>
      <c r="E1117" s="134">
        <v>918</v>
      </c>
      <c r="F1117" s="135">
        <v>18</v>
      </c>
      <c r="G1117" s="130">
        <f t="shared" si="58"/>
        <v>0.02</v>
      </c>
      <c r="H1117" s="157"/>
    </row>
    <row r="1118" spans="1:8" s="131" customFormat="1" ht="27.85" customHeight="1" x14ac:dyDescent="0.45">
      <c r="A1118" s="126" t="s">
        <v>3498</v>
      </c>
      <c r="B1118" s="126"/>
      <c r="C1118" s="127" t="s">
        <v>1595</v>
      </c>
      <c r="D1118" s="134">
        <v>570</v>
      </c>
      <c r="E1118" s="134">
        <v>580</v>
      </c>
      <c r="F1118" s="135">
        <v>10</v>
      </c>
      <c r="G1118" s="130">
        <f t="shared" si="58"/>
        <v>1.7543859649122806E-2</v>
      </c>
      <c r="H1118" s="157"/>
    </row>
    <row r="1119" spans="1:8" s="131" customFormat="1" ht="27.85" customHeight="1" x14ac:dyDescent="0.45">
      <c r="A1119" s="126" t="s">
        <v>3540</v>
      </c>
      <c r="B1119" s="126"/>
      <c r="C1119" s="127" t="s">
        <v>1595</v>
      </c>
      <c r="D1119" s="134">
        <v>300</v>
      </c>
      <c r="E1119" s="134">
        <v>306</v>
      </c>
      <c r="F1119" s="135">
        <v>6</v>
      </c>
      <c r="G1119" s="130">
        <f t="shared" si="58"/>
        <v>0.02</v>
      </c>
      <c r="H1119" s="157"/>
    </row>
    <row r="1120" spans="1:8" s="131" customFormat="1" ht="27.85" customHeight="1" x14ac:dyDescent="0.45">
      <c r="A1120" s="126" t="s">
        <v>3075</v>
      </c>
      <c r="B1120" s="126"/>
      <c r="C1120" s="127" t="s">
        <v>523</v>
      </c>
      <c r="D1120" s="134">
        <v>570</v>
      </c>
      <c r="E1120" s="134">
        <v>580</v>
      </c>
      <c r="F1120" s="135">
        <v>10</v>
      </c>
      <c r="G1120" s="130">
        <f t="shared" si="58"/>
        <v>1.7543859649122806E-2</v>
      </c>
      <c r="H1120" s="157"/>
    </row>
    <row r="1121" spans="1:8" s="131" customFormat="1" ht="27.85" customHeight="1" x14ac:dyDescent="0.45">
      <c r="A1121" s="126" t="s">
        <v>3517</v>
      </c>
      <c r="B1121" s="126"/>
      <c r="C1121" s="127" t="s">
        <v>1595</v>
      </c>
      <c r="D1121" s="134">
        <v>275</v>
      </c>
      <c r="E1121" s="134">
        <v>280</v>
      </c>
      <c r="F1121" s="135">
        <v>5</v>
      </c>
      <c r="G1121" s="130">
        <f t="shared" si="58"/>
        <v>1.8181818181818181E-2</v>
      </c>
      <c r="H1121" s="157"/>
    </row>
    <row r="1122" spans="1:8" s="131" customFormat="1" ht="27.85" customHeight="1" x14ac:dyDescent="0.45">
      <c r="A1122" s="126" t="s">
        <v>3499</v>
      </c>
      <c r="B1122" s="126"/>
      <c r="C1122" s="127" t="s">
        <v>523</v>
      </c>
      <c r="D1122" s="134">
        <v>135</v>
      </c>
      <c r="E1122" s="134">
        <v>137</v>
      </c>
      <c r="F1122" s="135">
        <v>2</v>
      </c>
      <c r="G1122" s="130">
        <f t="shared" si="58"/>
        <v>1.4814814814814815E-2</v>
      </c>
      <c r="H1122" s="157"/>
    </row>
    <row r="1123" spans="1:8" s="131" customFormat="1" ht="27.85" customHeight="1" x14ac:dyDescent="0.45">
      <c r="A1123" s="126" t="s">
        <v>3500</v>
      </c>
      <c r="B1123" s="126"/>
      <c r="C1123" s="127" t="s">
        <v>1595</v>
      </c>
      <c r="D1123" s="134">
        <v>1500</v>
      </c>
      <c r="E1123" s="134">
        <v>1530</v>
      </c>
      <c r="F1123" s="135">
        <v>30</v>
      </c>
      <c r="G1123" s="130">
        <f t="shared" si="58"/>
        <v>0.02</v>
      </c>
      <c r="H1123" s="157"/>
    </row>
    <row r="1124" spans="1:8" s="131" customFormat="1" ht="27.85" customHeight="1" x14ac:dyDescent="0.45">
      <c r="A1124" s="126" t="s">
        <v>3501</v>
      </c>
      <c r="B1124" s="126"/>
      <c r="C1124" s="127" t="s">
        <v>1595</v>
      </c>
      <c r="D1124" s="134">
        <v>920</v>
      </c>
      <c r="E1124" s="134">
        <v>938</v>
      </c>
      <c r="F1124" s="135">
        <v>18</v>
      </c>
      <c r="G1124" s="130">
        <f t="shared" si="58"/>
        <v>1.9565217391304349E-2</v>
      </c>
      <c r="H1124" s="157"/>
    </row>
    <row r="1125" spans="1:8" s="131" customFormat="1" ht="27.85" customHeight="1" x14ac:dyDescent="0.45">
      <c r="A1125" s="126" t="s">
        <v>3502</v>
      </c>
      <c r="B1125" s="126"/>
      <c r="C1125" s="127" t="s">
        <v>1595</v>
      </c>
      <c r="D1125" s="134">
        <v>650</v>
      </c>
      <c r="E1125" s="134">
        <v>663</v>
      </c>
      <c r="F1125" s="135">
        <v>13</v>
      </c>
      <c r="G1125" s="130">
        <f t="shared" si="58"/>
        <v>0.02</v>
      </c>
      <c r="H1125" s="157"/>
    </row>
    <row r="1126" spans="1:8" s="131" customFormat="1" ht="27.85" customHeight="1" x14ac:dyDescent="0.45">
      <c r="A1126" s="126" t="s">
        <v>3076</v>
      </c>
      <c r="B1126" s="126"/>
      <c r="C1126" s="127" t="s">
        <v>1595</v>
      </c>
      <c r="D1126" s="134">
        <v>570</v>
      </c>
      <c r="E1126" s="134">
        <v>580</v>
      </c>
      <c r="F1126" s="135">
        <v>10</v>
      </c>
      <c r="G1126" s="130">
        <f t="shared" si="58"/>
        <v>1.7543859649122806E-2</v>
      </c>
      <c r="H1126" s="157"/>
    </row>
    <row r="1127" spans="1:8" s="131" customFormat="1" ht="27.85" customHeight="1" x14ac:dyDescent="0.45">
      <c r="A1127" s="126" t="s">
        <v>3077</v>
      </c>
      <c r="B1127" s="126"/>
      <c r="C1127" s="127" t="s">
        <v>1595</v>
      </c>
      <c r="D1127" s="134">
        <v>82</v>
      </c>
      <c r="E1127" s="134">
        <v>84</v>
      </c>
      <c r="F1127" s="135">
        <v>2</v>
      </c>
      <c r="G1127" s="130">
        <f t="shared" si="58"/>
        <v>2.4390243902439025E-2</v>
      </c>
      <c r="H1127" s="157"/>
    </row>
    <row r="1128" spans="1:8" s="131" customFormat="1" ht="27.85" customHeight="1" x14ac:dyDescent="0.45">
      <c r="A1128" s="126" t="s">
        <v>3078</v>
      </c>
      <c r="B1128" s="126"/>
      <c r="C1128" s="127" t="s">
        <v>1595</v>
      </c>
      <c r="D1128" s="134">
        <v>82</v>
      </c>
      <c r="E1128" s="134">
        <v>84</v>
      </c>
      <c r="F1128" s="135">
        <v>2</v>
      </c>
      <c r="G1128" s="130">
        <f t="shared" si="58"/>
        <v>2.4390243902439025E-2</v>
      </c>
      <c r="H1128" s="157"/>
    </row>
    <row r="1129" spans="1:8" s="131" customFormat="1" ht="27.85" customHeight="1" x14ac:dyDescent="0.45">
      <c r="A1129" s="126" t="s">
        <v>3079</v>
      </c>
      <c r="B1129" s="126"/>
      <c r="C1129" s="127" t="s">
        <v>1595</v>
      </c>
      <c r="D1129" s="134">
        <v>75</v>
      </c>
      <c r="E1129" s="134">
        <v>77</v>
      </c>
      <c r="F1129" s="135">
        <v>2</v>
      </c>
      <c r="G1129" s="130">
        <f t="shared" si="58"/>
        <v>2.6666666666666668E-2</v>
      </c>
      <c r="H1129" s="157"/>
    </row>
    <row r="1130" spans="1:8" s="131" customFormat="1" ht="27.85" customHeight="1" x14ac:dyDescent="0.45">
      <c r="A1130" s="126" t="s">
        <v>3080</v>
      </c>
      <c r="B1130" s="126"/>
      <c r="C1130" s="127" t="s">
        <v>1595</v>
      </c>
      <c r="D1130" s="134">
        <v>175</v>
      </c>
      <c r="E1130" s="134">
        <v>179</v>
      </c>
      <c r="F1130" s="135">
        <v>4</v>
      </c>
      <c r="G1130" s="130">
        <f t="shared" si="58"/>
        <v>2.2857142857142857E-2</v>
      </c>
      <c r="H1130" s="157"/>
    </row>
    <row r="1131" spans="1:8" s="131" customFormat="1" ht="27.85" customHeight="1" x14ac:dyDescent="0.45">
      <c r="A1131" s="126" t="s">
        <v>3081</v>
      </c>
      <c r="B1131" s="126"/>
      <c r="C1131" s="127" t="s">
        <v>1595</v>
      </c>
      <c r="D1131" s="134">
        <v>294</v>
      </c>
      <c r="E1131" s="134">
        <v>300</v>
      </c>
      <c r="F1131" s="135">
        <v>6</v>
      </c>
      <c r="G1131" s="130">
        <f t="shared" si="58"/>
        <v>2.0408163265306121E-2</v>
      </c>
      <c r="H1131" s="157"/>
    </row>
    <row r="1132" spans="1:8" s="131" customFormat="1" ht="27.85" customHeight="1" x14ac:dyDescent="0.45">
      <c r="A1132" s="126" t="s">
        <v>3082</v>
      </c>
      <c r="B1132" s="126"/>
      <c r="C1132" s="127" t="s">
        <v>1595</v>
      </c>
      <c r="D1132" s="134">
        <v>80</v>
      </c>
      <c r="E1132" s="134">
        <v>82</v>
      </c>
      <c r="F1132" s="135">
        <v>2</v>
      </c>
      <c r="G1132" s="130">
        <f t="shared" si="58"/>
        <v>2.5000000000000001E-2</v>
      </c>
      <c r="H1132" s="157"/>
    </row>
    <row r="1133" spans="1:8" s="131" customFormat="1" ht="27.85" customHeight="1" x14ac:dyDescent="0.45">
      <c r="A1133" s="126" t="s">
        <v>3083</v>
      </c>
      <c r="B1133" s="126"/>
      <c r="C1133" s="127" t="s">
        <v>1595</v>
      </c>
      <c r="D1133" s="134">
        <v>142</v>
      </c>
      <c r="E1133" s="134">
        <v>145</v>
      </c>
      <c r="F1133" s="135">
        <v>3</v>
      </c>
      <c r="G1133" s="130">
        <f t="shared" si="58"/>
        <v>2.1126760563380281E-2</v>
      </c>
      <c r="H1133" s="157"/>
    </row>
    <row r="1134" spans="1:8" s="131" customFormat="1" ht="27.85" customHeight="1" x14ac:dyDescent="0.45">
      <c r="A1134" s="126" t="s">
        <v>3084</v>
      </c>
      <c r="B1134" s="126"/>
      <c r="C1134" s="127" t="s">
        <v>1595</v>
      </c>
      <c r="D1134" s="134">
        <v>70</v>
      </c>
      <c r="E1134" s="134">
        <v>71</v>
      </c>
      <c r="F1134" s="135">
        <v>1</v>
      </c>
      <c r="G1134" s="130">
        <f t="shared" si="58"/>
        <v>1.4285714285714285E-2</v>
      </c>
      <c r="H1134" s="157"/>
    </row>
    <row r="1135" spans="1:8" s="131" customFormat="1" ht="27.85" customHeight="1" x14ac:dyDescent="0.45">
      <c r="A1135" s="126" t="s">
        <v>3085</v>
      </c>
      <c r="B1135" s="126"/>
      <c r="C1135" s="127" t="s">
        <v>1595</v>
      </c>
      <c r="D1135" s="134">
        <v>70</v>
      </c>
      <c r="E1135" s="134">
        <v>71</v>
      </c>
      <c r="F1135" s="135">
        <v>1</v>
      </c>
      <c r="G1135" s="130">
        <f t="shared" si="58"/>
        <v>1.4285714285714285E-2</v>
      </c>
      <c r="H1135" s="157"/>
    </row>
    <row r="1136" spans="1:8" s="131" customFormat="1" ht="27.85" customHeight="1" x14ac:dyDescent="0.45">
      <c r="A1136" s="126" t="s">
        <v>3541</v>
      </c>
      <c r="B1136" s="126"/>
      <c r="C1136" s="127" t="s">
        <v>1595</v>
      </c>
      <c r="D1136" s="134">
        <v>855</v>
      </c>
      <c r="E1136" s="134">
        <v>872</v>
      </c>
      <c r="F1136" s="135">
        <v>17</v>
      </c>
      <c r="G1136" s="130">
        <f t="shared" si="58"/>
        <v>1.9883040935672516E-2</v>
      </c>
      <c r="H1136" s="157"/>
    </row>
    <row r="1137" spans="1:8" s="131" customFormat="1" ht="27.85" customHeight="1" x14ac:dyDescent="0.45">
      <c r="A1137" s="126" t="s">
        <v>3518</v>
      </c>
      <c r="B1137" s="126"/>
      <c r="C1137" s="127" t="s">
        <v>1595</v>
      </c>
      <c r="D1137" s="134">
        <v>65</v>
      </c>
      <c r="E1137" s="134">
        <v>66</v>
      </c>
      <c r="F1137" s="135">
        <v>1</v>
      </c>
      <c r="G1137" s="130">
        <f t="shared" ref="G1137:G1159" si="59">IFERROR(F1137/D1137,"na")</f>
        <v>1.5384615384615385E-2</v>
      </c>
      <c r="H1137" s="157"/>
    </row>
    <row r="1138" spans="1:8" s="131" customFormat="1" ht="27.85" customHeight="1" x14ac:dyDescent="0.45">
      <c r="A1138" s="126" t="s">
        <v>3086</v>
      </c>
      <c r="B1138" s="126"/>
      <c r="C1138" s="127" t="s">
        <v>1842</v>
      </c>
      <c r="D1138" s="134">
        <v>3675</v>
      </c>
      <c r="E1138" s="134">
        <v>3675</v>
      </c>
      <c r="F1138" s="135">
        <v>0</v>
      </c>
      <c r="G1138" s="130">
        <f t="shared" si="59"/>
        <v>0</v>
      </c>
      <c r="H1138" s="157"/>
    </row>
    <row r="1139" spans="1:8" s="131" customFormat="1" ht="27.85" customHeight="1" x14ac:dyDescent="0.45">
      <c r="A1139" s="126" t="s">
        <v>3087</v>
      </c>
      <c r="B1139" s="126"/>
      <c r="C1139" s="127" t="s">
        <v>1790</v>
      </c>
      <c r="D1139" s="134">
        <v>812</v>
      </c>
      <c r="E1139" s="134">
        <v>812</v>
      </c>
      <c r="F1139" s="135">
        <v>0</v>
      </c>
      <c r="G1139" s="130">
        <f t="shared" si="59"/>
        <v>0</v>
      </c>
      <c r="H1139" s="157"/>
    </row>
    <row r="1140" spans="1:8" s="131" customFormat="1" ht="27.85" customHeight="1" x14ac:dyDescent="0.45">
      <c r="A1140" s="126" t="s">
        <v>3088</v>
      </c>
      <c r="B1140" s="126"/>
      <c r="C1140" s="127" t="s">
        <v>1595</v>
      </c>
      <c r="D1140" s="134">
        <v>84</v>
      </c>
      <c r="E1140" s="134">
        <v>87</v>
      </c>
      <c r="F1140" s="135">
        <v>3</v>
      </c>
      <c r="G1140" s="130">
        <f t="shared" si="59"/>
        <v>3.5714285714285712E-2</v>
      </c>
      <c r="H1140" s="157"/>
    </row>
    <row r="1141" spans="1:8" s="131" customFormat="1" ht="27.85" customHeight="1" x14ac:dyDescent="0.45">
      <c r="A1141" s="126" t="s">
        <v>3519</v>
      </c>
      <c r="B1141" s="126"/>
      <c r="C1141" s="127" t="s">
        <v>1595</v>
      </c>
      <c r="D1141" s="134">
        <v>55</v>
      </c>
      <c r="E1141" s="134">
        <v>56</v>
      </c>
      <c r="F1141" s="135">
        <v>1</v>
      </c>
      <c r="G1141" s="130">
        <f t="shared" si="59"/>
        <v>1.8181818181818181E-2</v>
      </c>
      <c r="H1141" s="157"/>
    </row>
    <row r="1142" spans="1:8" s="131" customFormat="1" ht="27.85" customHeight="1" x14ac:dyDescent="0.45">
      <c r="A1142" s="126" t="s">
        <v>3089</v>
      </c>
      <c r="B1142" s="126"/>
      <c r="C1142" s="127" t="s">
        <v>1595</v>
      </c>
      <c r="D1142" s="134">
        <v>195</v>
      </c>
      <c r="E1142" s="134">
        <v>198</v>
      </c>
      <c r="F1142" s="135">
        <v>3</v>
      </c>
      <c r="G1142" s="130">
        <f t="shared" si="59"/>
        <v>1.5384615384615385E-2</v>
      </c>
      <c r="H1142" s="157"/>
    </row>
    <row r="1143" spans="1:8" s="131" customFormat="1" ht="27.85" customHeight="1" x14ac:dyDescent="0.45">
      <c r="A1143" s="126" t="s">
        <v>3090</v>
      </c>
      <c r="B1143" s="126"/>
      <c r="C1143" s="127" t="s">
        <v>1595</v>
      </c>
      <c r="D1143" s="134">
        <v>380</v>
      </c>
      <c r="E1143" s="134">
        <v>388</v>
      </c>
      <c r="F1143" s="135">
        <v>8</v>
      </c>
      <c r="G1143" s="130">
        <f t="shared" si="59"/>
        <v>2.1052631578947368E-2</v>
      </c>
      <c r="H1143" s="157"/>
    </row>
    <row r="1144" spans="1:8" s="131" customFormat="1" ht="27.85" customHeight="1" x14ac:dyDescent="0.45">
      <c r="A1144" s="126" t="s">
        <v>3091</v>
      </c>
      <c r="B1144" s="126"/>
      <c r="C1144" s="127" t="s">
        <v>1595</v>
      </c>
      <c r="D1144" s="134">
        <v>324</v>
      </c>
      <c r="E1144" s="134">
        <v>330</v>
      </c>
      <c r="F1144" s="135">
        <v>6</v>
      </c>
      <c r="G1144" s="130">
        <f t="shared" si="59"/>
        <v>1.8518518518518517E-2</v>
      </c>
      <c r="H1144" s="157"/>
    </row>
    <row r="1145" spans="1:8" s="131" customFormat="1" ht="27.85" customHeight="1" x14ac:dyDescent="0.45">
      <c r="A1145" s="126" t="s">
        <v>3092</v>
      </c>
      <c r="B1145" s="126"/>
      <c r="C1145" s="127" t="s">
        <v>1595</v>
      </c>
      <c r="D1145" s="134">
        <v>324</v>
      </c>
      <c r="E1145" s="134">
        <v>330</v>
      </c>
      <c r="F1145" s="135">
        <v>6</v>
      </c>
      <c r="G1145" s="130">
        <f t="shared" si="59"/>
        <v>1.8518518518518517E-2</v>
      </c>
      <c r="H1145" s="157"/>
    </row>
    <row r="1146" spans="1:8" s="131" customFormat="1" ht="27.85" customHeight="1" x14ac:dyDescent="0.45">
      <c r="A1146" s="126" t="s">
        <v>3093</v>
      </c>
      <c r="B1146" s="126"/>
      <c r="C1146" s="127" t="s">
        <v>1595</v>
      </c>
      <c r="D1146" s="134">
        <v>300</v>
      </c>
      <c r="E1146" s="134">
        <v>306</v>
      </c>
      <c r="F1146" s="135">
        <v>6</v>
      </c>
      <c r="G1146" s="130">
        <f t="shared" si="59"/>
        <v>0.02</v>
      </c>
      <c r="H1146" s="157"/>
    </row>
    <row r="1147" spans="1:8" s="131" customFormat="1" ht="27.85" customHeight="1" x14ac:dyDescent="0.45">
      <c r="A1147" s="126" t="s">
        <v>3094</v>
      </c>
      <c r="B1147" s="126"/>
      <c r="C1147" s="127" t="s">
        <v>1595</v>
      </c>
      <c r="D1147" s="134">
        <v>300</v>
      </c>
      <c r="E1147" s="134">
        <v>306</v>
      </c>
      <c r="F1147" s="135">
        <v>6</v>
      </c>
      <c r="G1147" s="130">
        <f t="shared" si="59"/>
        <v>0.02</v>
      </c>
      <c r="H1147" s="157"/>
    </row>
    <row r="1148" spans="1:8" s="131" customFormat="1" ht="27.85" customHeight="1" x14ac:dyDescent="0.45">
      <c r="A1148" s="126" t="s">
        <v>3095</v>
      </c>
      <c r="B1148" s="126"/>
      <c r="C1148" s="127" t="s">
        <v>1595</v>
      </c>
      <c r="D1148" s="134">
        <v>376</v>
      </c>
      <c r="E1148" s="134">
        <v>384</v>
      </c>
      <c r="F1148" s="135">
        <v>8</v>
      </c>
      <c r="G1148" s="130">
        <f t="shared" si="59"/>
        <v>2.1276595744680851E-2</v>
      </c>
      <c r="H1148" s="157"/>
    </row>
    <row r="1149" spans="1:8" s="131" customFormat="1" ht="27.85" customHeight="1" x14ac:dyDescent="0.45">
      <c r="A1149" s="126" t="s">
        <v>3096</v>
      </c>
      <c r="B1149" s="126"/>
      <c r="C1149" s="127" t="s">
        <v>1595</v>
      </c>
      <c r="D1149" s="134">
        <v>466</v>
      </c>
      <c r="E1149" s="134">
        <v>475</v>
      </c>
      <c r="F1149" s="135">
        <v>9</v>
      </c>
      <c r="G1149" s="130">
        <f t="shared" si="59"/>
        <v>1.9313304721030045E-2</v>
      </c>
      <c r="H1149" s="157"/>
    </row>
    <row r="1150" spans="1:8" s="131" customFormat="1" ht="27.85" customHeight="1" x14ac:dyDescent="0.45">
      <c r="A1150" s="126" t="s">
        <v>3097</v>
      </c>
      <c r="B1150" s="126"/>
      <c r="C1150" s="127" t="s">
        <v>1595</v>
      </c>
      <c r="D1150" s="134">
        <v>195</v>
      </c>
      <c r="E1150" s="134">
        <v>199</v>
      </c>
      <c r="F1150" s="135">
        <v>4</v>
      </c>
      <c r="G1150" s="130">
        <f t="shared" si="59"/>
        <v>2.0512820512820513E-2</v>
      </c>
      <c r="H1150" s="157"/>
    </row>
    <row r="1151" spans="1:8" s="131" customFormat="1" ht="27.85" customHeight="1" x14ac:dyDescent="0.45">
      <c r="A1151" s="126" t="s">
        <v>3520</v>
      </c>
      <c r="B1151" s="126"/>
      <c r="C1151" s="127" t="s">
        <v>1595</v>
      </c>
      <c r="D1151" s="134">
        <v>195</v>
      </c>
      <c r="E1151" s="134">
        <v>199</v>
      </c>
      <c r="F1151" s="135">
        <v>4</v>
      </c>
      <c r="G1151" s="130">
        <f t="shared" si="59"/>
        <v>2.0512820512820513E-2</v>
      </c>
      <c r="H1151" s="157"/>
    </row>
    <row r="1152" spans="1:8" s="131" customFormat="1" ht="27.85" customHeight="1" x14ac:dyDescent="0.45">
      <c r="A1152" s="126" t="s">
        <v>3542</v>
      </c>
      <c r="B1152" s="126"/>
      <c r="C1152" s="127" t="s">
        <v>1595</v>
      </c>
      <c r="D1152" s="134">
        <v>240</v>
      </c>
      <c r="E1152" s="134">
        <v>245</v>
      </c>
      <c r="F1152" s="135">
        <v>5</v>
      </c>
      <c r="G1152" s="130">
        <f t="shared" si="59"/>
        <v>2.0833333333333332E-2</v>
      </c>
      <c r="H1152" s="157"/>
    </row>
    <row r="1153" spans="1:8" s="131" customFormat="1" ht="27.85" customHeight="1" x14ac:dyDescent="0.45">
      <c r="A1153" s="126" t="s">
        <v>3098</v>
      </c>
      <c r="B1153" s="126"/>
      <c r="C1153" s="127" t="s">
        <v>1595</v>
      </c>
      <c r="D1153" s="134">
        <v>115</v>
      </c>
      <c r="E1153" s="134">
        <v>117</v>
      </c>
      <c r="F1153" s="135">
        <v>2</v>
      </c>
      <c r="G1153" s="130">
        <f t="shared" si="59"/>
        <v>1.7391304347826087E-2</v>
      </c>
      <c r="H1153" s="157"/>
    </row>
    <row r="1154" spans="1:8" s="131" customFormat="1" ht="27.85" customHeight="1" x14ac:dyDescent="0.45">
      <c r="A1154" s="126" t="s">
        <v>3099</v>
      </c>
      <c r="B1154" s="126"/>
      <c r="C1154" s="127" t="s">
        <v>1595</v>
      </c>
      <c r="D1154" s="134">
        <v>197</v>
      </c>
      <c r="E1154" s="134">
        <v>200</v>
      </c>
      <c r="F1154" s="135">
        <v>3</v>
      </c>
      <c r="G1154" s="130">
        <f t="shared" si="59"/>
        <v>1.5228426395939087E-2</v>
      </c>
      <c r="H1154" s="157"/>
    </row>
    <row r="1155" spans="1:8" s="131" customFormat="1" ht="27.85" customHeight="1" x14ac:dyDescent="0.45">
      <c r="A1155" s="126" t="s">
        <v>3100</v>
      </c>
      <c r="B1155" s="126"/>
      <c r="C1155" s="127" t="s">
        <v>1595</v>
      </c>
      <c r="D1155" s="134">
        <v>205</v>
      </c>
      <c r="E1155" s="134">
        <v>209</v>
      </c>
      <c r="F1155" s="135">
        <v>4</v>
      </c>
      <c r="G1155" s="130">
        <f t="shared" si="59"/>
        <v>1.9512195121951219E-2</v>
      </c>
      <c r="H1155" s="157"/>
    </row>
    <row r="1156" spans="1:8" s="131" customFormat="1" ht="27.85" customHeight="1" x14ac:dyDescent="0.45">
      <c r="A1156" s="126" t="s">
        <v>3101</v>
      </c>
      <c r="B1156" s="126"/>
      <c r="C1156" s="127" t="s">
        <v>1595</v>
      </c>
      <c r="D1156" s="134">
        <v>90</v>
      </c>
      <c r="E1156" s="134">
        <v>92</v>
      </c>
      <c r="F1156" s="135">
        <v>2</v>
      </c>
      <c r="G1156" s="130">
        <f t="shared" si="59"/>
        <v>2.2222222222222223E-2</v>
      </c>
      <c r="H1156" s="157"/>
    </row>
    <row r="1157" spans="1:8" s="131" customFormat="1" ht="27.85" customHeight="1" x14ac:dyDescent="0.45">
      <c r="A1157" s="126" t="s">
        <v>3102</v>
      </c>
      <c r="B1157" s="126"/>
      <c r="C1157" s="127" t="s">
        <v>1595</v>
      </c>
      <c r="D1157" s="134">
        <v>90</v>
      </c>
      <c r="E1157" s="134">
        <v>92</v>
      </c>
      <c r="F1157" s="135">
        <v>2</v>
      </c>
      <c r="G1157" s="130">
        <f t="shared" si="59"/>
        <v>2.2222222222222223E-2</v>
      </c>
      <c r="H1157" s="157"/>
    </row>
    <row r="1158" spans="1:8" s="131" customFormat="1" ht="27.85" customHeight="1" x14ac:dyDescent="0.45">
      <c r="A1158" s="126" t="s">
        <v>3103</v>
      </c>
      <c r="B1158" s="126"/>
      <c r="C1158" s="127" t="s">
        <v>1595</v>
      </c>
      <c r="D1158" s="134">
        <v>19.399999999999999</v>
      </c>
      <c r="E1158" s="134">
        <v>20</v>
      </c>
      <c r="F1158" s="135">
        <v>0.6</v>
      </c>
      <c r="G1158" s="130">
        <f t="shared" si="59"/>
        <v>3.0927835051546393E-2</v>
      </c>
      <c r="H1158" s="157"/>
    </row>
    <row r="1159" spans="1:8" s="131" customFormat="1" ht="27.85" customHeight="1" x14ac:dyDescent="0.45">
      <c r="A1159" s="126" t="s">
        <v>3104</v>
      </c>
      <c r="B1159" s="126"/>
      <c r="C1159" s="127" t="s">
        <v>1595</v>
      </c>
      <c r="D1159" s="134">
        <v>125</v>
      </c>
      <c r="E1159" s="134">
        <v>128</v>
      </c>
      <c r="F1159" s="135">
        <v>3</v>
      </c>
      <c r="G1159" s="130">
        <f t="shared" si="59"/>
        <v>2.4E-2</v>
      </c>
      <c r="H1159" s="157"/>
    </row>
    <row r="1160" spans="1:8" s="131" customFormat="1" ht="27.85" customHeight="1" x14ac:dyDescent="0.45">
      <c r="A1160" s="126" t="s">
        <v>3105</v>
      </c>
      <c r="B1160" s="126"/>
      <c r="C1160" s="127" t="s">
        <v>1595</v>
      </c>
      <c r="D1160" s="134">
        <v>0</v>
      </c>
      <c r="E1160" s="134">
        <v>77</v>
      </c>
      <c r="F1160" s="135">
        <v>77</v>
      </c>
      <c r="G1160" s="130"/>
      <c r="H1160" s="157"/>
    </row>
    <row r="1161" spans="1:8" s="131" customFormat="1" ht="27.85" customHeight="1" x14ac:dyDescent="0.45">
      <c r="A1161" s="126" t="s">
        <v>3521</v>
      </c>
      <c r="B1161" s="126"/>
      <c r="C1161" s="127" t="s">
        <v>1595</v>
      </c>
      <c r="D1161" s="134">
        <v>0</v>
      </c>
      <c r="E1161" s="134">
        <v>43</v>
      </c>
      <c r="F1161" s="135">
        <v>43</v>
      </c>
      <c r="G1161" s="130"/>
      <c r="H1161" s="157"/>
    </row>
    <row r="1162" spans="1:8" s="131" customFormat="1" ht="27.85" customHeight="1" x14ac:dyDescent="0.45">
      <c r="A1162" s="126" t="s">
        <v>3106</v>
      </c>
      <c r="B1162" s="126"/>
      <c r="C1162" s="127" t="s">
        <v>1842</v>
      </c>
      <c r="D1162" s="134">
        <v>634</v>
      </c>
      <c r="E1162" s="134">
        <v>634</v>
      </c>
      <c r="F1162" s="135">
        <v>0</v>
      </c>
      <c r="G1162" s="130">
        <v>1.9578313253012049E-2</v>
      </c>
      <c r="H1162" s="157"/>
    </row>
    <row r="1163" spans="1:8" s="131" customFormat="1" ht="18.75" customHeight="1" x14ac:dyDescent="0.45">
      <c r="A1163" s="126" t="s">
        <v>3107</v>
      </c>
      <c r="B1163" s="126"/>
      <c r="C1163" s="133"/>
      <c r="D1163" s="134"/>
      <c r="E1163" s="134"/>
      <c r="F1163" s="135"/>
      <c r="G1163" s="136"/>
      <c r="H1163" s="157"/>
    </row>
    <row r="1164" spans="1:8" s="131" customFormat="1" ht="27.85" customHeight="1" x14ac:dyDescent="0.45">
      <c r="A1164" s="137" t="s">
        <v>3110</v>
      </c>
      <c r="B1164" s="137"/>
      <c r="C1164" s="138"/>
      <c r="D1164" s="139"/>
      <c r="E1164" s="139"/>
      <c r="F1164" s="140"/>
      <c r="G1164" s="141"/>
      <c r="H1164" s="157"/>
    </row>
    <row r="1165" spans="1:8" s="131" customFormat="1" ht="27.85" customHeight="1" x14ac:dyDescent="0.45">
      <c r="A1165" s="126" t="s">
        <v>3111</v>
      </c>
      <c r="B1165" s="126"/>
      <c r="C1165" s="127" t="s">
        <v>1842</v>
      </c>
      <c r="D1165" s="134">
        <v>29</v>
      </c>
      <c r="E1165" s="134">
        <v>29.6</v>
      </c>
      <c r="F1165" s="135">
        <v>0.6</v>
      </c>
      <c r="G1165" s="130">
        <f>IFERROR(F1165/D1165,"na")</f>
        <v>2.0689655172413793E-2</v>
      </c>
      <c r="H1165" s="157"/>
    </row>
    <row r="1166" spans="1:8" s="131" customFormat="1" ht="17.25" customHeight="1" x14ac:dyDescent="0.45">
      <c r="A1166" s="126"/>
      <c r="B1166" s="126"/>
      <c r="C1166" s="133"/>
      <c r="D1166" s="134"/>
      <c r="E1166" s="134"/>
      <c r="F1166" s="135"/>
      <c r="G1166" s="136"/>
      <c r="H1166" s="157"/>
    </row>
    <row r="1167" spans="1:8" s="131" customFormat="1" ht="27.85" customHeight="1" x14ac:dyDescent="0.45">
      <c r="A1167" s="137" t="s">
        <v>3112</v>
      </c>
      <c r="B1167" s="137"/>
      <c r="C1167" s="138"/>
      <c r="D1167" s="139"/>
      <c r="E1167" s="139"/>
      <c r="F1167" s="140"/>
      <c r="G1167" s="141"/>
      <c r="H1167" s="157"/>
    </row>
    <row r="1168" spans="1:8" s="131" customFormat="1" ht="27.85" customHeight="1" x14ac:dyDescent="0.45">
      <c r="A1168" s="121" t="s">
        <v>3113</v>
      </c>
      <c r="B1168" s="121"/>
      <c r="C1168" s="142"/>
      <c r="D1168" s="150"/>
      <c r="E1168" s="150"/>
      <c r="F1168" s="151"/>
      <c r="G1168" s="145"/>
      <c r="H1168" s="157"/>
    </row>
    <row r="1169" spans="1:8" s="131" customFormat="1" ht="27.85" customHeight="1" x14ac:dyDescent="0.45">
      <c r="A1169" s="126" t="s">
        <v>3114</v>
      </c>
      <c r="B1169" s="126"/>
      <c r="C1169" s="127" t="s">
        <v>1595</v>
      </c>
      <c r="D1169" s="134">
        <v>400</v>
      </c>
      <c r="E1169" s="134">
        <v>440</v>
      </c>
      <c r="F1169" s="135">
        <v>40</v>
      </c>
      <c r="G1169" s="130">
        <f t="shared" ref="G1169:G1197" si="60">IFERROR(F1169/D1169,"na")</f>
        <v>0.1</v>
      </c>
      <c r="H1169" s="157"/>
    </row>
    <row r="1170" spans="1:8" s="131" customFormat="1" ht="27.85" customHeight="1" x14ac:dyDescent="0.45">
      <c r="A1170" s="126" t="s">
        <v>3115</v>
      </c>
      <c r="B1170" s="126"/>
      <c r="C1170" s="127" t="s">
        <v>1595</v>
      </c>
      <c r="D1170" s="134">
        <v>355</v>
      </c>
      <c r="E1170" s="134">
        <v>390</v>
      </c>
      <c r="F1170" s="135">
        <v>35</v>
      </c>
      <c r="G1170" s="130">
        <f t="shared" si="60"/>
        <v>9.8591549295774641E-2</v>
      </c>
      <c r="H1170" s="157"/>
    </row>
    <row r="1171" spans="1:8" s="131" customFormat="1" ht="27.85" customHeight="1" x14ac:dyDescent="0.45">
      <c r="A1171" s="126" t="s">
        <v>3116</v>
      </c>
      <c r="B1171" s="126"/>
      <c r="C1171" s="127" t="s">
        <v>1595</v>
      </c>
      <c r="D1171" s="134">
        <v>310</v>
      </c>
      <c r="E1171" s="134">
        <v>340</v>
      </c>
      <c r="F1171" s="135">
        <v>30</v>
      </c>
      <c r="G1171" s="130">
        <f t="shared" si="60"/>
        <v>9.6774193548387094E-2</v>
      </c>
      <c r="H1171" s="157"/>
    </row>
    <row r="1172" spans="1:8" s="131" customFormat="1" ht="27.85" customHeight="1" x14ac:dyDescent="0.45">
      <c r="A1172" s="126" t="s">
        <v>3117</v>
      </c>
      <c r="B1172" s="126"/>
      <c r="C1172" s="127" t="s">
        <v>1595</v>
      </c>
      <c r="D1172" s="134">
        <v>250</v>
      </c>
      <c r="E1172" s="134">
        <v>275</v>
      </c>
      <c r="F1172" s="135">
        <v>25</v>
      </c>
      <c r="G1172" s="130">
        <f t="shared" si="60"/>
        <v>0.1</v>
      </c>
      <c r="H1172" s="157"/>
    </row>
    <row r="1173" spans="1:8" s="131" customFormat="1" ht="27.85" customHeight="1" x14ac:dyDescent="0.45">
      <c r="A1173" s="126" t="s">
        <v>3118</v>
      </c>
      <c r="B1173" s="126"/>
      <c r="C1173" s="127" t="s">
        <v>1595</v>
      </c>
      <c r="D1173" s="134">
        <v>90</v>
      </c>
      <c r="E1173" s="134">
        <v>100</v>
      </c>
      <c r="F1173" s="135">
        <v>10</v>
      </c>
      <c r="G1173" s="130">
        <f t="shared" si="60"/>
        <v>0.1111111111111111</v>
      </c>
      <c r="H1173" s="157"/>
    </row>
    <row r="1174" spans="1:8" s="131" customFormat="1" ht="27.85" customHeight="1" x14ac:dyDescent="0.45">
      <c r="A1174" s="126" t="s">
        <v>3119</v>
      </c>
      <c r="B1174" s="126"/>
      <c r="C1174" s="127" t="s">
        <v>1595</v>
      </c>
      <c r="D1174" s="134">
        <v>720</v>
      </c>
      <c r="E1174" s="134">
        <v>790</v>
      </c>
      <c r="F1174" s="135">
        <v>70</v>
      </c>
      <c r="G1174" s="130">
        <f t="shared" si="60"/>
        <v>9.7222222222222224E-2</v>
      </c>
      <c r="H1174" s="157"/>
    </row>
    <row r="1175" spans="1:8" s="131" customFormat="1" ht="27.85" customHeight="1" x14ac:dyDescent="0.45">
      <c r="A1175" s="126" t="s">
        <v>3120</v>
      </c>
      <c r="B1175" s="126"/>
      <c r="C1175" s="127" t="s">
        <v>1595</v>
      </c>
      <c r="D1175" s="134">
        <v>640</v>
      </c>
      <c r="E1175" s="134">
        <v>700</v>
      </c>
      <c r="F1175" s="135">
        <v>60</v>
      </c>
      <c r="G1175" s="130">
        <f t="shared" si="60"/>
        <v>9.375E-2</v>
      </c>
      <c r="H1175" s="157"/>
    </row>
    <row r="1176" spans="1:8" s="131" customFormat="1" ht="27.85" customHeight="1" x14ac:dyDescent="0.45">
      <c r="A1176" s="126" t="s">
        <v>3121</v>
      </c>
      <c r="B1176" s="126"/>
      <c r="C1176" s="127" t="s">
        <v>1595</v>
      </c>
      <c r="D1176" s="134">
        <v>575</v>
      </c>
      <c r="E1176" s="134">
        <v>630</v>
      </c>
      <c r="F1176" s="135">
        <v>55</v>
      </c>
      <c r="G1176" s="130">
        <f t="shared" si="60"/>
        <v>9.5652173913043481E-2</v>
      </c>
      <c r="H1176" s="157"/>
    </row>
    <row r="1177" spans="1:8" s="131" customFormat="1" ht="27.85" customHeight="1" x14ac:dyDescent="0.45">
      <c r="A1177" s="126" t="s">
        <v>3122</v>
      </c>
      <c r="B1177" s="126"/>
      <c r="C1177" s="127" t="s">
        <v>1595</v>
      </c>
      <c r="D1177" s="134">
        <v>440</v>
      </c>
      <c r="E1177" s="134">
        <v>485</v>
      </c>
      <c r="F1177" s="135">
        <v>45</v>
      </c>
      <c r="G1177" s="130">
        <f t="shared" si="60"/>
        <v>0.10227272727272728</v>
      </c>
      <c r="H1177" s="157"/>
    </row>
    <row r="1178" spans="1:8" s="131" customFormat="1" ht="27.85" customHeight="1" x14ac:dyDescent="0.45">
      <c r="A1178" s="126" t="s">
        <v>3123</v>
      </c>
      <c r="B1178" s="126"/>
      <c r="C1178" s="127" t="s">
        <v>1595</v>
      </c>
      <c r="D1178" s="134">
        <v>220</v>
      </c>
      <c r="E1178" s="134">
        <v>250</v>
      </c>
      <c r="F1178" s="135">
        <v>30</v>
      </c>
      <c r="G1178" s="130">
        <f t="shared" si="60"/>
        <v>0.13636363636363635</v>
      </c>
      <c r="H1178" s="157"/>
    </row>
    <row r="1179" spans="1:8" s="131" customFormat="1" ht="27.85" customHeight="1" x14ac:dyDescent="0.45">
      <c r="A1179" s="126" t="s">
        <v>3124</v>
      </c>
      <c r="B1179" s="126"/>
      <c r="C1179" s="127" t="s">
        <v>1595</v>
      </c>
      <c r="D1179" s="134">
        <v>715</v>
      </c>
      <c r="E1179" s="134">
        <v>780</v>
      </c>
      <c r="F1179" s="135">
        <v>65</v>
      </c>
      <c r="G1179" s="130">
        <f t="shared" si="60"/>
        <v>9.0909090909090912E-2</v>
      </c>
      <c r="H1179" s="157"/>
    </row>
    <row r="1180" spans="1:8" s="131" customFormat="1" ht="27.85" customHeight="1" x14ac:dyDescent="0.45">
      <c r="A1180" s="126" t="s">
        <v>3125</v>
      </c>
      <c r="B1180" s="126"/>
      <c r="C1180" s="127" t="s">
        <v>1595</v>
      </c>
      <c r="D1180" s="134">
        <v>640</v>
      </c>
      <c r="E1180" s="134">
        <v>700</v>
      </c>
      <c r="F1180" s="135">
        <v>60</v>
      </c>
      <c r="G1180" s="130">
        <f t="shared" si="60"/>
        <v>9.375E-2</v>
      </c>
      <c r="H1180" s="157"/>
    </row>
    <row r="1181" spans="1:8" s="131" customFormat="1" ht="27.85" customHeight="1" x14ac:dyDescent="0.45">
      <c r="A1181" s="126" t="s">
        <v>3282</v>
      </c>
      <c r="B1181" s="126"/>
      <c r="C1181" s="127" t="s">
        <v>1595</v>
      </c>
      <c r="D1181" s="134">
        <v>550</v>
      </c>
      <c r="E1181" s="134">
        <v>600</v>
      </c>
      <c r="F1181" s="135">
        <v>50</v>
      </c>
      <c r="G1181" s="130">
        <f t="shared" si="60"/>
        <v>9.0909090909090912E-2</v>
      </c>
      <c r="H1181" s="157"/>
    </row>
    <row r="1182" spans="1:8" s="131" customFormat="1" ht="27.85" customHeight="1" x14ac:dyDescent="0.45">
      <c r="A1182" s="126" t="s">
        <v>3126</v>
      </c>
      <c r="B1182" s="126"/>
      <c r="C1182" s="127" t="s">
        <v>1595</v>
      </c>
      <c r="D1182" s="134">
        <v>440</v>
      </c>
      <c r="E1182" s="134">
        <v>485</v>
      </c>
      <c r="F1182" s="135">
        <v>45</v>
      </c>
      <c r="G1182" s="130">
        <f t="shared" si="60"/>
        <v>0.10227272727272728</v>
      </c>
      <c r="H1182" s="157"/>
    </row>
    <row r="1183" spans="1:8" s="131" customFormat="1" ht="27.85" customHeight="1" x14ac:dyDescent="0.45">
      <c r="A1183" s="126" t="s">
        <v>3127</v>
      </c>
      <c r="B1183" s="126"/>
      <c r="C1183" s="127" t="s">
        <v>1595</v>
      </c>
      <c r="D1183" s="134">
        <v>220</v>
      </c>
      <c r="E1183" s="134">
        <v>240</v>
      </c>
      <c r="F1183" s="135">
        <v>20</v>
      </c>
      <c r="G1183" s="130">
        <f t="shared" si="60"/>
        <v>9.0909090909090912E-2</v>
      </c>
      <c r="H1183" s="157"/>
    </row>
    <row r="1184" spans="1:8" s="131" customFormat="1" ht="27.85" customHeight="1" x14ac:dyDescent="0.45">
      <c r="A1184" s="126" t="s">
        <v>3128</v>
      </c>
      <c r="B1184" s="126"/>
      <c r="C1184" s="127" t="s">
        <v>1595</v>
      </c>
      <c r="D1184" s="134">
        <v>50</v>
      </c>
      <c r="E1184" s="134">
        <v>65</v>
      </c>
      <c r="F1184" s="135">
        <v>15</v>
      </c>
      <c r="G1184" s="130">
        <f t="shared" si="60"/>
        <v>0.3</v>
      </c>
      <c r="H1184" s="157"/>
    </row>
    <row r="1185" spans="1:8" s="131" customFormat="1" ht="27.85" customHeight="1" x14ac:dyDescent="0.45">
      <c r="A1185" s="126" t="s">
        <v>3129</v>
      </c>
      <c r="B1185" s="126"/>
      <c r="C1185" s="127" t="s">
        <v>1595</v>
      </c>
      <c r="D1185" s="134">
        <v>35</v>
      </c>
      <c r="E1185" s="134">
        <v>40</v>
      </c>
      <c r="F1185" s="135">
        <v>5</v>
      </c>
      <c r="G1185" s="130">
        <f t="shared" si="60"/>
        <v>0.14285714285714285</v>
      </c>
      <c r="H1185" s="157"/>
    </row>
    <row r="1186" spans="1:8" s="131" customFormat="1" ht="27.85" customHeight="1" x14ac:dyDescent="0.45">
      <c r="A1186" s="126" t="s">
        <v>3503</v>
      </c>
      <c r="B1186" s="126"/>
      <c r="C1186" s="127" t="s">
        <v>1595</v>
      </c>
      <c r="D1186" s="134">
        <v>100</v>
      </c>
      <c r="E1186" s="134">
        <v>110</v>
      </c>
      <c r="F1186" s="135">
        <v>10</v>
      </c>
      <c r="G1186" s="130">
        <f t="shared" si="60"/>
        <v>0.1</v>
      </c>
      <c r="H1186" s="157"/>
    </row>
    <row r="1187" spans="1:8" s="131" customFormat="1" ht="27.85" customHeight="1" x14ac:dyDescent="0.45">
      <c r="A1187" s="126" t="s">
        <v>3130</v>
      </c>
      <c r="B1187" s="126"/>
      <c r="C1187" s="127" t="s">
        <v>1595</v>
      </c>
      <c r="D1187" s="134">
        <v>300</v>
      </c>
      <c r="E1187" s="134">
        <v>330</v>
      </c>
      <c r="F1187" s="135">
        <v>30</v>
      </c>
      <c r="G1187" s="130">
        <f t="shared" si="60"/>
        <v>0.1</v>
      </c>
      <c r="H1187" s="157"/>
    </row>
    <row r="1188" spans="1:8" s="131" customFormat="1" ht="27.85" customHeight="1" x14ac:dyDescent="0.45">
      <c r="A1188" s="126" t="s">
        <v>3131</v>
      </c>
      <c r="B1188" s="126"/>
      <c r="C1188" s="127" t="s">
        <v>1595</v>
      </c>
      <c r="D1188" s="134">
        <v>500</v>
      </c>
      <c r="E1188" s="134">
        <v>550</v>
      </c>
      <c r="F1188" s="135">
        <v>50</v>
      </c>
      <c r="G1188" s="130">
        <f t="shared" si="60"/>
        <v>0.1</v>
      </c>
      <c r="H1188" s="157"/>
    </row>
    <row r="1189" spans="1:8" s="131" customFormat="1" ht="27.85" customHeight="1" x14ac:dyDescent="0.45">
      <c r="A1189" s="126" t="s">
        <v>3132</v>
      </c>
      <c r="B1189" s="126"/>
      <c r="C1189" s="127" t="s">
        <v>1595</v>
      </c>
      <c r="D1189" s="134">
        <v>17</v>
      </c>
      <c r="E1189" s="134">
        <v>0</v>
      </c>
      <c r="F1189" s="135">
        <v>-17</v>
      </c>
      <c r="G1189" s="130">
        <f t="shared" si="60"/>
        <v>-1</v>
      </c>
      <c r="H1189" s="157"/>
    </row>
    <row r="1190" spans="1:8" s="131" customFormat="1" ht="27.85" customHeight="1" x14ac:dyDescent="0.45">
      <c r="A1190" s="126" t="s">
        <v>3133</v>
      </c>
      <c r="B1190" s="126"/>
      <c r="C1190" s="127" t="s">
        <v>1595</v>
      </c>
      <c r="D1190" s="134">
        <v>10</v>
      </c>
      <c r="E1190" s="152">
        <v>12</v>
      </c>
      <c r="F1190" s="135">
        <f t="shared" ref="F1190:F1197" si="61">E1190-D1190</f>
        <v>2</v>
      </c>
      <c r="G1190" s="130">
        <f t="shared" si="60"/>
        <v>0.2</v>
      </c>
      <c r="H1190" s="157"/>
    </row>
    <row r="1191" spans="1:8" s="131" customFormat="1" ht="27.85" customHeight="1" x14ac:dyDescent="0.45">
      <c r="A1191" s="126" t="s">
        <v>3134</v>
      </c>
      <c r="B1191" s="126"/>
      <c r="C1191" s="127" t="s">
        <v>1595</v>
      </c>
      <c r="D1191" s="134">
        <v>8</v>
      </c>
      <c r="E1191" s="152">
        <v>9</v>
      </c>
      <c r="F1191" s="135">
        <f t="shared" si="61"/>
        <v>1</v>
      </c>
      <c r="G1191" s="130">
        <f t="shared" si="60"/>
        <v>0.125</v>
      </c>
      <c r="H1191" s="157"/>
    </row>
    <row r="1192" spans="1:8" s="131" customFormat="1" ht="27.85" customHeight="1" x14ac:dyDescent="0.45">
      <c r="A1192" s="126" t="s">
        <v>3135</v>
      </c>
      <c r="B1192" s="126"/>
      <c r="C1192" s="127" t="s">
        <v>1595</v>
      </c>
      <c r="D1192" s="134">
        <v>6</v>
      </c>
      <c r="E1192" s="152">
        <v>7</v>
      </c>
      <c r="F1192" s="135">
        <f t="shared" si="61"/>
        <v>1</v>
      </c>
      <c r="G1192" s="130">
        <f t="shared" si="60"/>
        <v>0.16666666666666666</v>
      </c>
      <c r="H1192" s="157"/>
    </row>
    <row r="1193" spans="1:8" s="131" customFormat="1" ht="27.85" customHeight="1" x14ac:dyDescent="0.45">
      <c r="A1193" s="126" t="s">
        <v>3136</v>
      </c>
      <c r="B1193" s="126"/>
      <c r="C1193" s="127" t="s">
        <v>1595</v>
      </c>
      <c r="D1193" s="134">
        <v>30</v>
      </c>
      <c r="E1193" s="152">
        <v>33</v>
      </c>
      <c r="F1193" s="135">
        <f t="shared" si="61"/>
        <v>3</v>
      </c>
      <c r="G1193" s="130">
        <f t="shared" si="60"/>
        <v>0.1</v>
      </c>
      <c r="H1193" s="157"/>
    </row>
    <row r="1194" spans="1:8" s="131" customFormat="1" ht="27.85" customHeight="1" x14ac:dyDescent="0.45">
      <c r="A1194" s="126" t="s">
        <v>3137</v>
      </c>
      <c r="B1194" s="126"/>
      <c r="C1194" s="127" t="s">
        <v>1595</v>
      </c>
      <c r="D1194" s="134">
        <v>8</v>
      </c>
      <c r="E1194" s="152">
        <v>9</v>
      </c>
      <c r="F1194" s="135">
        <f t="shared" si="61"/>
        <v>1</v>
      </c>
      <c r="G1194" s="130">
        <f t="shared" si="60"/>
        <v>0.125</v>
      </c>
      <c r="H1194" s="157"/>
    </row>
    <row r="1195" spans="1:8" s="131" customFormat="1" ht="27.85" customHeight="1" x14ac:dyDescent="0.45">
      <c r="A1195" s="126" t="s">
        <v>3138</v>
      </c>
      <c r="B1195" s="126"/>
      <c r="C1195" s="127" t="s">
        <v>1595</v>
      </c>
      <c r="D1195" s="134">
        <v>5</v>
      </c>
      <c r="E1195" s="152">
        <v>6</v>
      </c>
      <c r="F1195" s="135">
        <f t="shared" si="61"/>
        <v>1</v>
      </c>
      <c r="G1195" s="130">
        <f t="shared" si="60"/>
        <v>0.2</v>
      </c>
      <c r="H1195" s="157"/>
    </row>
    <row r="1196" spans="1:8" s="131" customFormat="1" ht="27.85" customHeight="1" x14ac:dyDescent="0.45">
      <c r="A1196" s="126" t="s">
        <v>3522</v>
      </c>
      <c r="B1196" s="126"/>
      <c r="C1196" s="127" t="s">
        <v>1595</v>
      </c>
      <c r="D1196" s="134">
        <v>6</v>
      </c>
      <c r="E1196" s="152">
        <v>7</v>
      </c>
      <c r="F1196" s="135">
        <f t="shared" si="61"/>
        <v>1</v>
      </c>
      <c r="G1196" s="130">
        <f t="shared" si="60"/>
        <v>0.16666666666666666</v>
      </c>
      <c r="H1196" s="157"/>
    </row>
    <row r="1197" spans="1:8" s="131" customFormat="1" ht="27.85" customHeight="1" x14ac:dyDescent="0.45">
      <c r="A1197" s="126" t="s">
        <v>3523</v>
      </c>
      <c r="B1197" s="126"/>
      <c r="C1197" s="127" t="s">
        <v>1595</v>
      </c>
      <c r="D1197" s="134">
        <v>10</v>
      </c>
      <c r="E1197" s="152">
        <v>11</v>
      </c>
      <c r="F1197" s="135">
        <f t="shared" si="61"/>
        <v>1</v>
      </c>
      <c r="G1197" s="130">
        <f t="shared" si="60"/>
        <v>0.1</v>
      </c>
      <c r="H1197" s="157"/>
    </row>
    <row r="1198" spans="1:8" s="131" customFormat="1" ht="27.85" customHeight="1" x14ac:dyDescent="0.45">
      <c r="A1198" s="121" t="s">
        <v>3139</v>
      </c>
      <c r="B1198" s="121"/>
      <c r="C1198" s="142"/>
      <c r="D1198" s="150"/>
      <c r="E1198" s="150"/>
      <c r="F1198" s="151"/>
      <c r="G1198" s="145"/>
      <c r="H1198" s="157"/>
    </row>
    <row r="1199" spans="1:8" s="131" customFormat="1" ht="27.85" customHeight="1" x14ac:dyDescent="0.45">
      <c r="A1199" s="126" t="s">
        <v>3140</v>
      </c>
      <c r="B1199" s="126"/>
      <c r="C1199" s="127" t="s">
        <v>1595</v>
      </c>
      <c r="D1199" s="134">
        <v>38</v>
      </c>
      <c r="E1199" s="134">
        <v>38</v>
      </c>
      <c r="F1199" s="135">
        <v>0</v>
      </c>
      <c r="G1199" s="130">
        <f t="shared" ref="G1199:G1230" si="62">IFERROR(F1199/D1199,"na")</f>
        <v>0</v>
      </c>
      <c r="H1199" s="157"/>
    </row>
    <row r="1200" spans="1:8" s="131" customFormat="1" ht="27.85" customHeight="1" x14ac:dyDescent="0.45">
      <c r="A1200" s="126" t="s">
        <v>3141</v>
      </c>
      <c r="B1200" s="126"/>
      <c r="C1200" s="127" t="s">
        <v>1595</v>
      </c>
      <c r="D1200" s="134">
        <v>47</v>
      </c>
      <c r="E1200" s="134">
        <v>47</v>
      </c>
      <c r="F1200" s="135">
        <f>E1200-D1200</f>
        <v>0</v>
      </c>
      <c r="G1200" s="130">
        <f t="shared" si="62"/>
        <v>0</v>
      </c>
      <c r="H1200" s="157"/>
    </row>
    <row r="1201" spans="1:8" s="131" customFormat="1" ht="27.85" customHeight="1" x14ac:dyDescent="0.45">
      <c r="A1201" s="126" t="s">
        <v>3142</v>
      </c>
      <c r="B1201" s="126"/>
      <c r="C1201" s="127" t="s">
        <v>1595</v>
      </c>
      <c r="D1201" s="134">
        <v>27</v>
      </c>
      <c r="E1201" s="134">
        <v>27</v>
      </c>
      <c r="F1201" s="135">
        <v>0</v>
      </c>
      <c r="G1201" s="130">
        <f t="shared" si="62"/>
        <v>0</v>
      </c>
      <c r="H1201" s="157"/>
    </row>
    <row r="1202" spans="1:8" s="131" customFormat="1" ht="27.85" customHeight="1" x14ac:dyDescent="0.45">
      <c r="A1202" s="126" t="s">
        <v>3143</v>
      </c>
      <c r="B1202" s="126"/>
      <c r="C1202" s="127" t="s">
        <v>1595</v>
      </c>
      <c r="D1202" s="134">
        <v>27</v>
      </c>
      <c r="E1202" s="134">
        <v>27</v>
      </c>
      <c r="F1202" s="135">
        <v>0</v>
      </c>
      <c r="G1202" s="130">
        <f t="shared" si="62"/>
        <v>0</v>
      </c>
      <c r="H1202" s="157"/>
    </row>
    <row r="1203" spans="1:8" s="131" customFormat="1" ht="27.85" customHeight="1" x14ac:dyDescent="0.45">
      <c r="A1203" s="126" t="s">
        <v>3144</v>
      </c>
      <c r="B1203" s="126"/>
      <c r="C1203" s="127" t="s">
        <v>1595</v>
      </c>
      <c r="D1203" s="134">
        <v>27</v>
      </c>
      <c r="E1203" s="134">
        <v>27</v>
      </c>
      <c r="F1203" s="135">
        <v>0</v>
      </c>
      <c r="G1203" s="130">
        <f t="shared" si="62"/>
        <v>0</v>
      </c>
      <c r="H1203" s="157"/>
    </row>
    <row r="1204" spans="1:8" s="131" customFormat="1" ht="27.85" customHeight="1" x14ac:dyDescent="0.45">
      <c r="A1204" s="126" t="s">
        <v>3145</v>
      </c>
      <c r="B1204" s="126"/>
      <c r="C1204" s="127" t="s">
        <v>1595</v>
      </c>
      <c r="D1204" s="134">
        <v>22</v>
      </c>
      <c r="E1204" s="134">
        <v>22</v>
      </c>
      <c r="F1204" s="135">
        <v>0</v>
      </c>
      <c r="G1204" s="130">
        <f t="shared" si="62"/>
        <v>0</v>
      </c>
      <c r="H1204" s="157"/>
    </row>
    <row r="1205" spans="1:8" s="131" customFormat="1" ht="27.85" customHeight="1" x14ac:dyDescent="0.45">
      <c r="A1205" s="126" t="s">
        <v>3146</v>
      </c>
      <c r="B1205" s="126"/>
      <c r="C1205" s="127" t="s">
        <v>1595</v>
      </c>
      <c r="D1205" s="134">
        <v>22</v>
      </c>
      <c r="E1205" s="134">
        <v>22</v>
      </c>
      <c r="F1205" s="135">
        <v>0</v>
      </c>
      <c r="G1205" s="130">
        <f t="shared" si="62"/>
        <v>0</v>
      </c>
      <c r="H1205" s="157"/>
    </row>
    <row r="1206" spans="1:8" s="131" customFormat="1" ht="27.85" customHeight="1" x14ac:dyDescent="0.45">
      <c r="A1206" s="126" t="s">
        <v>3147</v>
      </c>
      <c r="B1206" s="126"/>
      <c r="C1206" s="127" t="s">
        <v>1595</v>
      </c>
      <c r="D1206" s="134">
        <v>27</v>
      </c>
      <c r="E1206" s="134">
        <v>27</v>
      </c>
      <c r="F1206" s="135">
        <v>0</v>
      </c>
      <c r="G1206" s="130">
        <f t="shared" si="62"/>
        <v>0</v>
      </c>
      <c r="H1206" s="157"/>
    </row>
    <row r="1207" spans="1:8" s="131" customFormat="1" ht="27.85" customHeight="1" x14ac:dyDescent="0.45">
      <c r="A1207" s="126" t="s">
        <v>3148</v>
      </c>
      <c r="B1207" s="126"/>
      <c r="C1207" s="127" t="s">
        <v>1595</v>
      </c>
      <c r="D1207" s="134">
        <v>17</v>
      </c>
      <c r="E1207" s="134">
        <v>17</v>
      </c>
      <c r="F1207" s="135">
        <v>0</v>
      </c>
      <c r="G1207" s="130">
        <f t="shared" si="62"/>
        <v>0</v>
      </c>
      <c r="H1207" s="157"/>
    </row>
    <row r="1208" spans="1:8" s="131" customFormat="1" ht="27.85" customHeight="1" x14ac:dyDescent="0.45">
      <c r="A1208" s="126" t="s">
        <v>3149</v>
      </c>
      <c r="B1208" s="126"/>
      <c r="C1208" s="127" t="s">
        <v>1595</v>
      </c>
      <c r="D1208" s="134">
        <v>65</v>
      </c>
      <c r="E1208" s="134">
        <v>65</v>
      </c>
      <c r="F1208" s="135">
        <v>0</v>
      </c>
      <c r="G1208" s="130">
        <f t="shared" si="62"/>
        <v>0</v>
      </c>
      <c r="H1208" s="157"/>
    </row>
    <row r="1209" spans="1:8" s="131" customFormat="1" ht="27.85" customHeight="1" x14ac:dyDescent="0.45">
      <c r="A1209" s="126" t="s">
        <v>3150</v>
      </c>
      <c r="B1209" s="126"/>
      <c r="C1209" s="127" t="s">
        <v>1595</v>
      </c>
      <c r="D1209" s="134">
        <v>130</v>
      </c>
      <c r="E1209" s="134">
        <v>130</v>
      </c>
      <c r="F1209" s="135">
        <v>0</v>
      </c>
      <c r="G1209" s="130">
        <f t="shared" si="62"/>
        <v>0</v>
      </c>
      <c r="H1209" s="157"/>
    </row>
    <row r="1210" spans="1:8" s="131" customFormat="1" ht="27.85" customHeight="1" x14ac:dyDescent="0.45">
      <c r="A1210" s="126" t="s">
        <v>3151</v>
      </c>
      <c r="B1210" s="126"/>
      <c r="C1210" s="127" t="s">
        <v>1595</v>
      </c>
      <c r="D1210" s="134">
        <v>1000</v>
      </c>
      <c r="E1210" s="134">
        <v>1000</v>
      </c>
      <c r="F1210" s="135">
        <v>0</v>
      </c>
      <c r="G1210" s="130">
        <f t="shared" si="62"/>
        <v>0</v>
      </c>
      <c r="H1210" s="157"/>
    </row>
    <row r="1211" spans="1:8" s="131" customFormat="1" ht="27.85" customHeight="1" x14ac:dyDescent="0.45">
      <c r="A1211" s="126" t="s">
        <v>3152</v>
      </c>
      <c r="B1211" s="126"/>
      <c r="C1211" s="127" t="s">
        <v>1595</v>
      </c>
      <c r="D1211" s="134">
        <v>4500</v>
      </c>
      <c r="E1211" s="134">
        <v>4500</v>
      </c>
      <c r="F1211" s="135">
        <v>0</v>
      </c>
      <c r="G1211" s="130">
        <f t="shared" si="62"/>
        <v>0</v>
      </c>
      <c r="H1211" s="157"/>
    </row>
    <row r="1212" spans="1:8" s="131" customFormat="1" ht="27.85" customHeight="1" x14ac:dyDescent="0.45">
      <c r="A1212" s="126" t="s">
        <v>3153</v>
      </c>
      <c r="B1212" s="126"/>
      <c r="C1212" s="127" t="s">
        <v>1595</v>
      </c>
      <c r="D1212" s="134">
        <v>1950</v>
      </c>
      <c r="E1212" s="134">
        <v>1950</v>
      </c>
      <c r="F1212" s="135">
        <v>0</v>
      </c>
      <c r="G1212" s="130">
        <f t="shared" si="62"/>
        <v>0</v>
      </c>
      <c r="H1212" s="157"/>
    </row>
    <row r="1213" spans="1:8" s="131" customFormat="1" ht="27.85" customHeight="1" x14ac:dyDescent="0.45">
      <c r="A1213" s="126" t="s">
        <v>3154</v>
      </c>
      <c r="B1213" s="126"/>
      <c r="C1213" s="127" t="s">
        <v>1595</v>
      </c>
      <c r="D1213" s="134">
        <v>460</v>
      </c>
      <c r="E1213" s="134">
        <v>460</v>
      </c>
      <c r="F1213" s="135">
        <v>0</v>
      </c>
      <c r="G1213" s="130">
        <f t="shared" si="62"/>
        <v>0</v>
      </c>
      <c r="H1213" s="157"/>
    </row>
    <row r="1214" spans="1:8" s="131" customFormat="1" ht="27.85" customHeight="1" x14ac:dyDescent="0.45">
      <c r="A1214" s="126" t="s">
        <v>3155</v>
      </c>
      <c r="B1214" s="126"/>
      <c r="C1214" s="127" t="s">
        <v>1595</v>
      </c>
      <c r="D1214" s="134">
        <v>280</v>
      </c>
      <c r="E1214" s="134">
        <v>280</v>
      </c>
      <c r="F1214" s="135">
        <v>0</v>
      </c>
      <c r="G1214" s="130">
        <f t="shared" si="62"/>
        <v>0</v>
      </c>
      <c r="H1214" s="157"/>
    </row>
    <row r="1215" spans="1:8" s="131" customFormat="1" ht="27.85" customHeight="1" x14ac:dyDescent="0.45">
      <c r="A1215" s="126" t="s">
        <v>3156</v>
      </c>
      <c r="B1215" s="126"/>
      <c r="C1215" s="127" t="s">
        <v>1595</v>
      </c>
      <c r="D1215" s="134">
        <v>280</v>
      </c>
      <c r="E1215" s="134">
        <v>280</v>
      </c>
      <c r="F1215" s="135">
        <v>0</v>
      </c>
      <c r="G1215" s="130">
        <f t="shared" si="62"/>
        <v>0</v>
      </c>
      <c r="H1215" s="157"/>
    </row>
    <row r="1216" spans="1:8" s="131" customFormat="1" ht="27.85" customHeight="1" x14ac:dyDescent="0.45">
      <c r="A1216" s="126" t="s">
        <v>3157</v>
      </c>
      <c r="B1216" s="126"/>
      <c r="C1216" s="127" t="s">
        <v>1595</v>
      </c>
      <c r="D1216" s="134">
        <v>230</v>
      </c>
      <c r="E1216" s="134">
        <v>230</v>
      </c>
      <c r="F1216" s="135">
        <v>0</v>
      </c>
      <c r="G1216" s="130">
        <f t="shared" si="62"/>
        <v>0</v>
      </c>
      <c r="H1216" s="157"/>
    </row>
    <row r="1217" spans="1:8" s="131" customFormat="1" ht="27.85" customHeight="1" x14ac:dyDescent="0.45">
      <c r="A1217" s="126" t="s">
        <v>3158</v>
      </c>
      <c r="B1217" s="126"/>
      <c r="C1217" s="127" t="s">
        <v>1595</v>
      </c>
      <c r="D1217" s="134">
        <v>280</v>
      </c>
      <c r="E1217" s="134">
        <v>280</v>
      </c>
      <c r="F1217" s="135">
        <v>0</v>
      </c>
      <c r="G1217" s="130">
        <f t="shared" si="62"/>
        <v>0</v>
      </c>
      <c r="H1217" s="157"/>
    </row>
    <row r="1218" spans="1:8" s="131" customFormat="1" ht="27.85" customHeight="1" x14ac:dyDescent="0.45">
      <c r="A1218" s="126" t="s">
        <v>3159</v>
      </c>
      <c r="B1218" s="126"/>
      <c r="C1218" s="127" t="s">
        <v>1595</v>
      </c>
      <c r="D1218" s="134">
        <v>140</v>
      </c>
      <c r="E1218" s="134">
        <v>140</v>
      </c>
      <c r="F1218" s="135">
        <v>0</v>
      </c>
      <c r="G1218" s="130">
        <f t="shared" si="62"/>
        <v>0</v>
      </c>
      <c r="H1218" s="157"/>
    </row>
    <row r="1219" spans="1:8" s="131" customFormat="1" ht="27.85" customHeight="1" x14ac:dyDescent="0.45">
      <c r="A1219" s="126" t="s">
        <v>3160</v>
      </c>
      <c r="B1219" s="126"/>
      <c r="C1219" s="127" t="s">
        <v>1595</v>
      </c>
      <c r="D1219" s="134">
        <v>800</v>
      </c>
      <c r="E1219" s="134">
        <v>800</v>
      </c>
      <c r="F1219" s="135">
        <v>0</v>
      </c>
      <c r="G1219" s="130">
        <f t="shared" si="62"/>
        <v>0</v>
      </c>
      <c r="H1219" s="157"/>
    </row>
    <row r="1220" spans="1:8" s="131" customFormat="1" ht="27.85" customHeight="1" x14ac:dyDescent="0.45">
      <c r="A1220" s="126" t="s">
        <v>3161</v>
      </c>
      <c r="B1220" s="126"/>
      <c r="C1220" s="127" t="s">
        <v>1595</v>
      </c>
      <c r="D1220" s="134">
        <v>550</v>
      </c>
      <c r="E1220" s="134">
        <v>550</v>
      </c>
      <c r="F1220" s="135">
        <v>0</v>
      </c>
      <c r="G1220" s="130">
        <f t="shared" si="62"/>
        <v>0</v>
      </c>
      <c r="H1220" s="157"/>
    </row>
    <row r="1221" spans="1:8" s="131" customFormat="1" ht="27.85" customHeight="1" x14ac:dyDescent="0.45">
      <c r="A1221" s="126" t="s">
        <v>3162</v>
      </c>
      <c r="B1221" s="126"/>
      <c r="C1221" s="127" t="s">
        <v>1595</v>
      </c>
      <c r="D1221" s="134">
        <v>550</v>
      </c>
      <c r="E1221" s="134">
        <v>550</v>
      </c>
      <c r="F1221" s="135">
        <v>0</v>
      </c>
      <c r="G1221" s="130">
        <f t="shared" si="62"/>
        <v>0</v>
      </c>
      <c r="H1221" s="157"/>
    </row>
    <row r="1222" spans="1:8" s="131" customFormat="1" ht="27.85" customHeight="1" x14ac:dyDescent="0.45">
      <c r="A1222" s="126" t="s">
        <v>3163</v>
      </c>
      <c r="B1222" s="126"/>
      <c r="C1222" s="127" t="s">
        <v>1595</v>
      </c>
      <c r="D1222" s="134">
        <v>550</v>
      </c>
      <c r="E1222" s="134">
        <v>550</v>
      </c>
      <c r="F1222" s="135">
        <v>0</v>
      </c>
      <c r="G1222" s="130">
        <f t="shared" si="62"/>
        <v>0</v>
      </c>
      <c r="H1222" s="157"/>
    </row>
    <row r="1223" spans="1:8" s="131" customFormat="1" ht="27.85" customHeight="1" x14ac:dyDescent="0.45">
      <c r="A1223" s="126" t="s">
        <v>3164</v>
      </c>
      <c r="B1223" s="126"/>
      <c r="C1223" s="127" t="s">
        <v>1595</v>
      </c>
      <c r="D1223" s="134">
        <v>550</v>
      </c>
      <c r="E1223" s="134">
        <v>550</v>
      </c>
      <c r="F1223" s="135">
        <v>0</v>
      </c>
      <c r="G1223" s="130">
        <f t="shared" si="62"/>
        <v>0</v>
      </c>
      <c r="H1223" s="157"/>
    </row>
    <row r="1224" spans="1:8" s="131" customFormat="1" ht="27.85" customHeight="1" x14ac:dyDescent="0.45">
      <c r="A1224" s="126" t="s">
        <v>3165</v>
      </c>
      <c r="B1224" s="126"/>
      <c r="C1224" s="127" t="s">
        <v>1595</v>
      </c>
      <c r="D1224" s="134">
        <v>200</v>
      </c>
      <c r="E1224" s="134">
        <v>200</v>
      </c>
      <c r="F1224" s="135">
        <v>0</v>
      </c>
      <c r="G1224" s="130">
        <f t="shared" si="62"/>
        <v>0</v>
      </c>
      <c r="H1224" s="157"/>
    </row>
    <row r="1225" spans="1:8" s="131" customFormat="1" ht="27.85" customHeight="1" x14ac:dyDescent="0.45">
      <c r="A1225" s="126" t="s">
        <v>3166</v>
      </c>
      <c r="B1225" s="126"/>
      <c r="C1225" s="127" t="s">
        <v>1595</v>
      </c>
      <c r="D1225" s="134">
        <v>3000</v>
      </c>
      <c r="E1225" s="134">
        <v>3000</v>
      </c>
      <c r="F1225" s="135">
        <v>0</v>
      </c>
      <c r="G1225" s="130">
        <f t="shared" si="62"/>
        <v>0</v>
      </c>
      <c r="H1225" s="157"/>
    </row>
    <row r="1226" spans="1:8" s="131" customFormat="1" ht="27.85" customHeight="1" x14ac:dyDescent="0.45">
      <c r="A1226" s="126" t="s">
        <v>3167</v>
      </c>
      <c r="B1226" s="126"/>
      <c r="C1226" s="127" t="s">
        <v>1595</v>
      </c>
      <c r="D1226" s="134">
        <v>1450</v>
      </c>
      <c r="E1226" s="134">
        <v>1450</v>
      </c>
      <c r="F1226" s="135">
        <v>0</v>
      </c>
      <c r="G1226" s="130">
        <f t="shared" si="62"/>
        <v>0</v>
      </c>
      <c r="H1226" s="157"/>
    </row>
    <row r="1227" spans="1:8" s="131" customFormat="1" ht="27.85" customHeight="1" x14ac:dyDescent="0.45">
      <c r="A1227" s="126" t="s">
        <v>3168</v>
      </c>
      <c r="B1227" s="126"/>
      <c r="C1227" s="127" t="s">
        <v>1595</v>
      </c>
      <c r="D1227" s="134">
        <v>1450</v>
      </c>
      <c r="E1227" s="134">
        <v>1450</v>
      </c>
      <c r="F1227" s="135">
        <v>0</v>
      </c>
      <c r="G1227" s="130">
        <f t="shared" si="62"/>
        <v>0</v>
      </c>
      <c r="H1227" s="157"/>
    </row>
    <row r="1228" spans="1:8" s="131" customFormat="1" ht="27.85" customHeight="1" x14ac:dyDescent="0.45">
      <c r="A1228" s="126" t="s">
        <v>3169</v>
      </c>
      <c r="B1228" s="126"/>
      <c r="C1228" s="127" t="s">
        <v>1595</v>
      </c>
      <c r="D1228" s="134">
        <v>1000</v>
      </c>
      <c r="E1228" s="134">
        <v>1000</v>
      </c>
      <c r="F1228" s="135">
        <v>0</v>
      </c>
      <c r="G1228" s="130">
        <f t="shared" si="62"/>
        <v>0</v>
      </c>
      <c r="H1228" s="157"/>
    </row>
    <row r="1229" spans="1:8" s="131" customFormat="1" ht="27.85" customHeight="1" x14ac:dyDescent="0.45">
      <c r="A1229" s="126" t="s">
        <v>3170</v>
      </c>
      <c r="B1229" s="126"/>
      <c r="C1229" s="127" t="s">
        <v>1595</v>
      </c>
      <c r="D1229" s="134">
        <v>1450</v>
      </c>
      <c r="E1229" s="134">
        <v>1450</v>
      </c>
      <c r="F1229" s="135">
        <v>0</v>
      </c>
      <c r="G1229" s="130">
        <f t="shared" si="62"/>
        <v>0</v>
      </c>
      <c r="H1229" s="157"/>
    </row>
    <row r="1230" spans="1:8" s="131" customFormat="1" ht="27.85" customHeight="1" x14ac:dyDescent="0.45">
      <c r="A1230" s="126" t="s">
        <v>3165</v>
      </c>
      <c r="B1230" s="126"/>
      <c r="C1230" s="127" t="s">
        <v>1595</v>
      </c>
      <c r="D1230" s="134">
        <v>450</v>
      </c>
      <c r="E1230" s="134">
        <v>450</v>
      </c>
      <c r="F1230" s="135">
        <v>0</v>
      </c>
      <c r="G1230" s="130">
        <f t="shared" si="62"/>
        <v>0</v>
      </c>
      <c r="H1230" s="157"/>
    </row>
    <row r="1231" spans="1:8" s="131" customFormat="1" ht="27.85" customHeight="1" x14ac:dyDescent="0.45">
      <c r="A1231" s="126" t="s">
        <v>3171</v>
      </c>
      <c r="B1231" s="126"/>
      <c r="C1231" s="127" t="s">
        <v>1595</v>
      </c>
      <c r="D1231" s="134">
        <v>125</v>
      </c>
      <c r="E1231" s="134">
        <v>128</v>
      </c>
      <c r="F1231" s="135">
        <v>3</v>
      </c>
      <c r="G1231" s="130">
        <f t="shared" ref="G1231:G1260" si="63">IFERROR(F1231/D1231,"na")</f>
        <v>2.4E-2</v>
      </c>
      <c r="H1231" s="157"/>
    </row>
    <row r="1232" spans="1:8" s="131" customFormat="1" ht="27.85" customHeight="1" x14ac:dyDescent="0.45">
      <c r="A1232" s="126" t="s">
        <v>3172</v>
      </c>
      <c r="B1232" s="126"/>
      <c r="C1232" s="127" t="s">
        <v>1595</v>
      </c>
      <c r="D1232" s="134">
        <v>160</v>
      </c>
      <c r="E1232" s="134">
        <v>165</v>
      </c>
      <c r="F1232" s="135">
        <v>5</v>
      </c>
      <c r="G1232" s="130">
        <f t="shared" si="63"/>
        <v>3.125E-2</v>
      </c>
      <c r="H1232" s="157"/>
    </row>
    <row r="1233" spans="1:8" s="131" customFormat="1" ht="27.85" customHeight="1" x14ac:dyDescent="0.45">
      <c r="A1233" s="126" t="s">
        <v>3173</v>
      </c>
      <c r="B1233" s="126"/>
      <c r="C1233" s="127" t="s">
        <v>1595</v>
      </c>
      <c r="D1233" s="134">
        <v>80</v>
      </c>
      <c r="E1233" s="134">
        <v>82</v>
      </c>
      <c r="F1233" s="135">
        <v>2</v>
      </c>
      <c r="G1233" s="130">
        <f t="shared" si="63"/>
        <v>2.5000000000000001E-2</v>
      </c>
      <c r="H1233" s="157"/>
    </row>
    <row r="1234" spans="1:8" s="131" customFormat="1" ht="27.85" customHeight="1" x14ac:dyDescent="0.45">
      <c r="A1234" s="126" t="s">
        <v>3174</v>
      </c>
      <c r="B1234" s="126"/>
      <c r="C1234" s="127" t="s">
        <v>1595</v>
      </c>
      <c r="D1234" s="134">
        <v>80</v>
      </c>
      <c r="E1234" s="134">
        <v>82</v>
      </c>
      <c r="F1234" s="135">
        <v>2</v>
      </c>
      <c r="G1234" s="130">
        <f t="shared" si="63"/>
        <v>2.5000000000000001E-2</v>
      </c>
      <c r="H1234" s="157"/>
    </row>
    <row r="1235" spans="1:8" s="131" customFormat="1" ht="27.85" customHeight="1" x14ac:dyDescent="0.45">
      <c r="A1235" s="126" t="s">
        <v>3175</v>
      </c>
      <c r="B1235" s="126"/>
      <c r="C1235" s="127" t="s">
        <v>1595</v>
      </c>
      <c r="D1235" s="134">
        <v>55</v>
      </c>
      <c r="E1235" s="134">
        <v>57</v>
      </c>
      <c r="F1235" s="135">
        <v>2</v>
      </c>
      <c r="G1235" s="130">
        <f t="shared" si="63"/>
        <v>3.6363636363636362E-2</v>
      </c>
      <c r="H1235" s="157"/>
    </row>
    <row r="1236" spans="1:8" s="131" customFormat="1" ht="27.85" customHeight="1" x14ac:dyDescent="0.45">
      <c r="A1236" s="126" t="s">
        <v>3176</v>
      </c>
      <c r="B1236" s="126"/>
      <c r="C1236" s="127" t="s">
        <v>1595</v>
      </c>
      <c r="D1236" s="134">
        <v>55</v>
      </c>
      <c r="E1236" s="134">
        <v>57</v>
      </c>
      <c r="F1236" s="135">
        <v>2</v>
      </c>
      <c r="G1236" s="130">
        <f t="shared" si="63"/>
        <v>3.6363636363636362E-2</v>
      </c>
      <c r="H1236" s="157"/>
    </row>
    <row r="1237" spans="1:8" s="131" customFormat="1" ht="27.85" customHeight="1" x14ac:dyDescent="0.45">
      <c r="A1237" s="126" t="s">
        <v>3177</v>
      </c>
      <c r="B1237" s="126"/>
      <c r="C1237" s="127" t="s">
        <v>1595</v>
      </c>
      <c r="D1237" s="134">
        <v>55</v>
      </c>
      <c r="E1237" s="134">
        <v>57</v>
      </c>
      <c r="F1237" s="135">
        <v>2</v>
      </c>
      <c r="G1237" s="130">
        <f t="shared" si="63"/>
        <v>3.6363636363636362E-2</v>
      </c>
      <c r="H1237" s="157"/>
    </row>
    <row r="1238" spans="1:8" s="131" customFormat="1" ht="27.85" customHeight="1" x14ac:dyDescent="0.45">
      <c r="A1238" s="126" t="s">
        <v>3178</v>
      </c>
      <c r="B1238" s="126"/>
      <c r="C1238" s="127" t="s">
        <v>1595</v>
      </c>
      <c r="D1238" s="134">
        <v>95</v>
      </c>
      <c r="E1238" s="134">
        <v>97</v>
      </c>
      <c r="F1238" s="135">
        <v>2</v>
      </c>
      <c r="G1238" s="130">
        <f t="shared" si="63"/>
        <v>2.1052631578947368E-2</v>
      </c>
      <c r="H1238" s="157"/>
    </row>
    <row r="1239" spans="1:8" s="131" customFormat="1" ht="27.85" customHeight="1" x14ac:dyDescent="0.45">
      <c r="A1239" s="126" t="s">
        <v>3179</v>
      </c>
      <c r="B1239" s="126"/>
      <c r="C1239" s="127" t="s">
        <v>1595</v>
      </c>
      <c r="D1239" s="134">
        <v>40</v>
      </c>
      <c r="E1239" s="134">
        <v>42</v>
      </c>
      <c r="F1239" s="135">
        <v>2</v>
      </c>
      <c r="G1239" s="130">
        <f t="shared" si="63"/>
        <v>0.05</v>
      </c>
      <c r="H1239" s="157"/>
    </row>
    <row r="1240" spans="1:8" s="131" customFormat="1" ht="27.85" customHeight="1" x14ac:dyDescent="0.45">
      <c r="A1240" s="126" t="s">
        <v>3180</v>
      </c>
      <c r="B1240" s="126"/>
      <c r="C1240" s="127" t="s">
        <v>1595</v>
      </c>
      <c r="D1240" s="134">
        <v>400</v>
      </c>
      <c r="E1240" s="134">
        <v>410</v>
      </c>
      <c r="F1240" s="135">
        <v>10</v>
      </c>
      <c r="G1240" s="130">
        <f t="shared" si="63"/>
        <v>2.5000000000000001E-2</v>
      </c>
      <c r="H1240" s="157"/>
    </row>
    <row r="1241" spans="1:8" s="131" customFormat="1" ht="27.85" customHeight="1" x14ac:dyDescent="0.45">
      <c r="A1241" s="126" t="s">
        <v>3181</v>
      </c>
      <c r="B1241" s="126"/>
      <c r="C1241" s="127" t="s">
        <v>1595</v>
      </c>
      <c r="D1241" s="134">
        <v>2600</v>
      </c>
      <c r="E1241" s="134">
        <v>2620</v>
      </c>
      <c r="F1241" s="135">
        <v>20</v>
      </c>
      <c r="G1241" s="130">
        <f t="shared" si="63"/>
        <v>7.6923076923076927E-3</v>
      </c>
      <c r="H1241" s="157"/>
    </row>
    <row r="1242" spans="1:8" s="131" customFormat="1" ht="27.85" customHeight="1" x14ac:dyDescent="0.45">
      <c r="A1242" s="126" t="s">
        <v>3182</v>
      </c>
      <c r="B1242" s="126"/>
      <c r="C1242" s="127" t="s">
        <v>1595</v>
      </c>
      <c r="D1242" s="134">
        <v>8500</v>
      </c>
      <c r="E1242" s="134">
        <v>8550</v>
      </c>
      <c r="F1242" s="135">
        <v>50</v>
      </c>
      <c r="G1242" s="130">
        <f t="shared" si="63"/>
        <v>5.8823529411764705E-3</v>
      </c>
      <c r="H1242" s="157"/>
    </row>
    <row r="1243" spans="1:8" s="131" customFormat="1" ht="27.85" customHeight="1" x14ac:dyDescent="0.45">
      <c r="A1243" s="126" t="s">
        <v>3183</v>
      </c>
      <c r="B1243" s="126"/>
      <c r="C1243" s="127" t="s">
        <v>1595</v>
      </c>
      <c r="D1243" s="134">
        <v>3900</v>
      </c>
      <c r="E1243" s="134">
        <v>3925</v>
      </c>
      <c r="F1243" s="135">
        <v>25</v>
      </c>
      <c r="G1243" s="130">
        <f t="shared" si="63"/>
        <v>6.41025641025641E-3</v>
      </c>
      <c r="H1243" s="157"/>
    </row>
    <row r="1244" spans="1:8" s="131" customFormat="1" ht="27.85" customHeight="1" x14ac:dyDescent="0.45">
      <c r="A1244" s="126" t="s">
        <v>3184</v>
      </c>
      <c r="B1244" s="126"/>
      <c r="C1244" s="127" t="s">
        <v>1595</v>
      </c>
      <c r="D1244" s="134">
        <v>1200</v>
      </c>
      <c r="E1244" s="134">
        <v>1220</v>
      </c>
      <c r="F1244" s="135">
        <v>20</v>
      </c>
      <c r="G1244" s="130">
        <f t="shared" si="63"/>
        <v>1.6666666666666666E-2</v>
      </c>
      <c r="H1244" s="157"/>
    </row>
    <row r="1245" spans="1:8" s="131" customFormat="1" ht="27.85" customHeight="1" x14ac:dyDescent="0.45">
      <c r="A1245" s="126" t="s">
        <v>3185</v>
      </c>
      <c r="B1245" s="126"/>
      <c r="C1245" s="127" t="s">
        <v>1595</v>
      </c>
      <c r="D1245" s="134">
        <v>700</v>
      </c>
      <c r="E1245" s="134">
        <v>710</v>
      </c>
      <c r="F1245" s="135">
        <v>10</v>
      </c>
      <c r="G1245" s="130">
        <f t="shared" si="63"/>
        <v>1.4285714285714285E-2</v>
      </c>
      <c r="H1245" s="157"/>
    </row>
    <row r="1246" spans="1:8" s="131" customFormat="1" ht="27.85" customHeight="1" x14ac:dyDescent="0.45">
      <c r="A1246" s="126" t="s">
        <v>3186</v>
      </c>
      <c r="B1246" s="126"/>
      <c r="C1246" s="127" t="s">
        <v>1595</v>
      </c>
      <c r="D1246" s="134">
        <v>700</v>
      </c>
      <c r="E1246" s="134">
        <v>710</v>
      </c>
      <c r="F1246" s="135">
        <v>10</v>
      </c>
      <c r="G1246" s="130">
        <f t="shared" si="63"/>
        <v>1.4285714285714285E-2</v>
      </c>
      <c r="H1246" s="157"/>
    </row>
    <row r="1247" spans="1:8" s="131" customFormat="1" ht="27.85" customHeight="1" x14ac:dyDescent="0.45">
      <c r="A1247" s="126" t="s">
        <v>3187</v>
      </c>
      <c r="B1247" s="126"/>
      <c r="C1247" s="127" t="s">
        <v>1595</v>
      </c>
      <c r="D1247" s="134">
        <v>400</v>
      </c>
      <c r="E1247" s="134">
        <v>410</v>
      </c>
      <c r="F1247" s="135">
        <v>10</v>
      </c>
      <c r="G1247" s="130">
        <f t="shared" si="63"/>
        <v>2.5000000000000001E-2</v>
      </c>
      <c r="H1247" s="157"/>
    </row>
    <row r="1248" spans="1:8" s="131" customFormat="1" ht="27.85" customHeight="1" x14ac:dyDescent="0.45">
      <c r="A1248" s="126" t="s">
        <v>3188</v>
      </c>
      <c r="B1248" s="126"/>
      <c r="C1248" s="127" t="s">
        <v>1595</v>
      </c>
      <c r="D1248" s="134">
        <v>680</v>
      </c>
      <c r="E1248" s="134">
        <v>690</v>
      </c>
      <c r="F1248" s="135">
        <v>10</v>
      </c>
      <c r="G1248" s="130">
        <f t="shared" si="63"/>
        <v>1.4705882352941176E-2</v>
      </c>
      <c r="H1248" s="157"/>
    </row>
    <row r="1249" spans="1:8" s="131" customFormat="1" ht="27.85" customHeight="1" x14ac:dyDescent="0.45">
      <c r="A1249" s="126" t="s">
        <v>3189</v>
      </c>
      <c r="B1249" s="126"/>
      <c r="C1249" s="127" t="s">
        <v>1595</v>
      </c>
      <c r="D1249" s="134">
        <v>200</v>
      </c>
      <c r="E1249" s="134">
        <v>210</v>
      </c>
      <c r="F1249" s="135">
        <v>10</v>
      </c>
      <c r="G1249" s="130">
        <f t="shared" si="63"/>
        <v>0.05</v>
      </c>
      <c r="H1249" s="157"/>
    </row>
    <row r="1250" spans="1:8" s="131" customFormat="1" ht="27.85" customHeight="1" x14ac:dyDescent="0.45">
      <c r="A1250" s="126" t="s">
        <v>3190</v>
      </c>
      <c r="B1250" s="126"/>
      <c r="C1250" s="127" t="s">
        <v>1595</v>
      </c>
      <c r="D1250" s="134">
        <v>2350</v>
      </c>
      <c r="E1250" s="134">
        <v>2360</v>
      </c>
      <c r="F1250" s="135">
        <v>10</v>
      </c>
      <c r="G1250" s="130">
        <f t="shared" si="63"/>
        <v>4.2553191489361703E-3</v>
      </c>
      <c r="H1250" s="157"/>
    </row>
    <row r="1251" spans="1:8" s="131" customFormat="1" ht="27.85" customHeight="1" x14ac:dyDescent="0.45">
      <c r="A1251" s="126" t="s">
        <v>3191</v>
      </c>
      <c r="B1251" s="126"/>
      <c r="C1251" s="127" t="s">
        <v>1595</v>
      </c>
      <c r="D1251" s="134">
        <v>1200</v>
      </c>
      <c r="E1251" s="134">
        <v>1210</v>
      </c>
      <c r="F1251" s="135">
        <v>10</v>
      </c>
      <c r="G1251" s="130">
        <f t="shared" si="63"/>
        <v>8.3333333333333332E-3</v>
      </c>
      <c r="H1251" s="157"/>
    </row>
    <row r="1252" spans="1:8" s="131" customFormat="1" ht="27.85" customHeight="1" x14ac:dyDescent="0.45">
      <c r="A1252" s="126" t="s">
        <v>3192</v>
      </c>
      <c r="B1252" s="126"/>
      <c r="C1252" s="127" t="s">
        <v>1595</v>
      </c>
      <c r="D1252" s="134">
        <v>1200</v>
      </c>
      <c r="E1252" s="134">
        <v>1210</v>
      </c>
      <c r="F1252" s="135">
        <v>10</v>
      </c>
      <c r="G1252" s="130">
        <f t="shared" si="63"/>
        <v>8.3333333333333332E-3</v>
      </c>
      <c r="H1252" s="157"/>
    </row>
    <row r="1253" spans="1:8" s="131" customFormat="1" ht="27.85" customHeight="1" x14ac:dyDescent="0.45">
      <c r="A1253" s="126" t="s">
        <v>3193</v>
      </c>
      <c r="B1253" s="126"/>
      <c r="C1253" s="127" t="s">
        <v>1595</v>
      </c>
      <c r="D1253" s="134">
        <v>780</v>
      </c>
      <c r="E1253" s="134">
        <v>790</v>
      </c>
      <c r="F1253" s="135">
        <v>10</v>
      </c>
      <c r="G1253" s="130">
        <f t="shared" si="63"/>
        <v>1.282051282051282E-2</v>
      </c>
      <c r="H1253" s="157"/>
    </row>
    <row r="1254" spans="1:8" s="131" customFormat="1" ht="27.85" customHeight="1" x14ac:dyDescent="0.45">
      <c r="A1254" s="126" t="s">
        <v>3194</v>
      </c>
      <c r="B1254" s="126"/>
      <c r="C1254" s="127" t="s">
        <v>1595</v>
      </c>
      <c r="D1254" s="134">
        <v>1200</v>
      </c>
      <c r="E1254" s="134">
        <v>1210</v>
      </c>
      <c r="F1254" s="135">
        <v>10</v>
      </c>
      <c r="G1254" s="130">
        <f t="shared" si="63"/>
        <v>8.3333333333333332E-3</v>
      </c>
      <c r="H1254" s="157"/>
    </row>
    <row r="1255" spans="1:8" s="131" customFormat="1" ht="27.85" customHeight="1" x14ac:dyDescent="0.45">
      <c r="A1255" s="126" t="s">
        <v>3195</v>
      </c>
      <c r="B1255" s="126"/>
      <c r="C1255" s="127" t="s">
        <v>1595</v>
      </c>
      <c r="D1255" s="134">
        <v>350</v>
      </c>
      <c r="E1255" s="134">
        <v>360</v>
      </c>
      <c r="F1255" s="135">
        <v>10</v>
      </c>
      <c r="G1255" s="130">
        <f t="shared" si="63"/>
        <v>2.8571428571428571E-2</v>
      </c>
      <c r="H1255" s="157"/>
    </row>
    <row r="1256" spans="1:8" s="131" customFormat="1" ht="27.85" customHeight="1" x14ac:dyDescent="0.45">
      <c r="A1256" s="126" t="s">
        <v>3196</v>
      </c>
      <c r="B1256" s="126"/>
      <c r="C1256" s="127" t="s">
        <v>1595</v>
      </c>
      <c r="D1256" s="134">
        <v>3900</v>
      </c>
      <c r="E1256" s="134">
        <v>3920</v>
      </c>
      <c r="F1256" s="135">
        <v>20</v>
      </c>
      <c r="G1256" s="130">
        <f t="shared" si="63"/>
        <v>5.1282051282051282E-3</v>
      </c>
      <c r="H1256" s="157"/>
    </row>
    <row r="1257" spans="1:8" s="131" customFormat="1" ht="27.85" customHeight="1" x14ac:dyDescent="0.45">
      <c r="A1257" s="126" t="s">
        <v>3197</v>
      </c>
      <c r="B1257" s="126"/>
      <c r="C1257" s="127" t="s">
        <v>1595</v>
      </c>
      <c r="D1257" s="134">
        <v>2600</v>
      </c>
      <c r="E1257" s="134">
        <v>2620</v>
      </c>
      <c r="F1257" s="135">
        <v>20</v>
      </c>
      <c r="G1257" s="130">
        <f t="shared" si="63"/>
        <v>7.6923076923076927E-3</v>
      </c>
      <c r="H1257" s="157"/>
    </row>
    <row r="1258" spans="1:8" s="131" customFormat="1" ht="27.85" customHeight="1" x14ac:dyDescent="0.45">
      <c r="A1258" s="126" t="s">
        <v>3198</v>
      </c>
      <c r="B1258" s="126"/>
      <c r="C1258" s="127" t="s">
        <v>1595</v>
      </c>
      <c r="D1258" s="134">
        <v>2600</v>
      </c>
      <c r="E1258" s="134">
        <v>2620</v>
      </c>
      <c r="F1258" s="135">
        <v>20</v>
      </c>
      <c r="G1258" s="130">
        <f t="shared" si="63"/>
        <v>7.6923076923076927E-3</v>
      </c>
      <c r="H1258" s="157"/>
    </row>
    <row r="1259" spans="1:8" s="131" customFormat="1" ht="27.85" customHeight="1" x14ac:dyDescent="0.45">
      <c r="A1259" s="126" t="s">
        <v>3199</v>
      </c>
      <c r="B1259" s="126"/>
      <c r="C1259" s="127" t="s">
        <v>1595</v>
      </c>
      <c r="D1259" s="134">
        <v>1650</v>
      </c>
      <c r="E1259" s="134">
        <v>1660</v>
      </c>
      <c r="F1259" s="135">
        <v>10</v>
      </c>
      <c r="G1259" s="130">
        <f t="shared" si="63"/>
        <v>6.0606060606060606E-3</v>
      </c>
      <c r="H1259" s="157"/>
    </row>
    <row r="1260" spans="1:8" s="131" customFormat="1" ht="27.85" customHeight="1" x14ac:dyDescent="0.45">
      <c r="A1260" s="126" t="s">
        <v>3200</v>
      </c>
      <c r="B1260" s="126"/>
      <c r="C1260" s="127" t="s">
        <v>1595</v>
      </c>
      <c r="D1260" s="134">
        <v>76</v>
      </c>
      <c r="E1260" s="134">
        <v>77</v>
      </c>
      <c r="F1260" s="135">
        <v>1</v>
      </c>
      <c r="G1260" s="130">
        <f t="shared" si="63"/>
        <v>1.3157894736842105E-2</v>
      </c>
      <c r="H1260" s="157"/>
    </row>
    <row r="1261" spans="1:8" s="131" customFormat="1" ht="27.85" customHeight="1" x14ac:dyDescent="0.45">
      <c r="A1261" s="126" t="s">
        <v>3201</v>
      </c>
      <c r="B1261" s="126"/>
      <c r="C1261" s="127" t="s">
        <v>1595</v>
      </c>
      <c r="D1261" s="134">
        <v>64</v>
      </c>
      <c r="E1261" s="134">
        <v>65</v>
      </c>
      <c r="F1261" s="135">
        <v>1</v>
      </c>
      <c r="G1261" s="130">
        <f t="shared" ref="G1261:G1292" si="64">IFERROR(F1261/D1261,"na")</f>
        <v>1.5625E-2</v>
      </c>
      <c r="H1261" s="157"/>
    </row>
    <row r="1262" spans="1:8" s="131" customFormat="1" ht="27.85" customHeight="1" x14ac:dyDescent="0.45">
      <c r="A1262" s="126" t="s">
        <v>3202</v>
      </c>
      <c r="B1262" s="126"/>
      <c r="C1262" s="127" t="s">
        <v>1595</v>
      </c>
      <c r="D1262" s="134">
        <v>74</v>
      </c>
      <c r="E1262" s="134">
        <v>75</v>
      </c>
      <c r="F1262" s="135">
        <v>1</v>
      </c>
      <c r="G1262" s="130">
        <f t="shared" si="64"/>
        <v>1.3513513513513514E-2</v>
      </c>
      <c r="H1262" s="157"/>
    </row>
    <row r="1263" spans="1:8" s="131" customFormat="1" ht="27.85" customHeight="1" x14ac:dyDescent="0.45">
      <c r="A1263" s="126" t="s">
        <v>3203</v>
      </c>
      <c r="B1263" s="126"/>
      <c r="C1263" s="127" t="s">
        <v>1595</v>
      </c>
      <c r="D1263" s="134">
        <v>48</v>
      </c>
      <c r="E1263" s="134">
        <v>49</v>
      </c>
      <c r="F1263" s="135">
        <v>1</v>
      </c>
      <c r="G1263" s="130">
        <f t="shared" si="64"/>
        <v>2.0833333333333332E-2</v>
      </c>
      <c r="H1263" s="157"/>
    </row>
    <row r="1264" spans="1:8" s="131" customFormat="1" ht="27.85" customHeight="1" x14ac:dyDescent="0.45">
      <c r="A1264" s="126" t="s">
        <v>3204</v>
      </c>
      <c r="B1264" s="126"/>
      <c r="C1264" s="127" t="s">
        <v>1595</v>
      </c>
      <c r="D1264" s="134">
        <v>62</v>
      </c>
      <c r="E1264" s="134">
        <v>63</v>
      </c>
      <c r="F1264" s="135">
        <v>1</v>
      </c>
      <c r="G1264" s="130">
        <f t="shared" si="64"/>
        <v>1.6129032258064516E-2</v>
      </c>
      <c r="H1264" s="157"/>
    </row>
    <row r="1265" spans="1:8" s="131" customFormat="1" ht="27.85" customHeight="1" x14ac:dyDescent="0.45">
      <c r="A1265" s="126" t="s">
        <v>3205</v>
      </c>
      <c r="B1265" s="126"/>
      <c r="C1265" s="127" t="s">
        <v>1595</v>
      </c>
      <c r="D1265" s="134">
        <v>44</v>
      </c>
      <c r="E1265" s="134">
        <v>45</v>
      </c>
      <c r="F1265" s="135">
        <v>1</v>
      </c>
      <c r="G1265" s="130">
        <f t="shared" si="64"/>
        <v>2.2727272727272728E-2</v>
      </c>
      <c r="H1265" s="157"/>
    </row>
    <row r="1266" spans="1:8" s="131" customFormat="1" ht="27.85" customHeight="1" x14ac:dyDescent="0.45">
      <c r="A1266" s="126" t="s">
        <v>3206</v>
      </c>
      <c r="B1266" s="126"/>
      <c r="C1266" s="127" t="s">
        <v>1595</v>
      </c>
      <c r="D1266" s="134">
        <v>24</v>
      </c>
      <c r="E1266" s="134">
        <v>25</v>
      </c>
      <c r="F1266" s="135">
        <v>1</v>
      </c>
      <c r="G1266" s="130">
        <f t="shared" si="64"/>
        <v>4.1666666666666664E-2</v>
      </c>
      <c r="H1266" s="157"/>
    </row>
    <row r="1267" spans="1:8" s="131" customFormat="1" ht="27.85" customHeight="1" x14ac:dyDescent="0.45">
      <c r="A1267" s="126" t="s">
        <v>3207</v>
      </c>
      <c r="B1267" s="126"/>
      <c r="C1267" s="127" t="s">
        <v>1595</v>
      </c>
      <c r="D1267" s="134">
        <v>24</v>
      </c>
      <c r="E1267" s="134">
        <v>25</v>
      </c>
      <c r="F1267" s="135">
        <v>1</v>
      </c>
      <c r="G1267" s="130">
        <f t="shared" si="64"/>
        <v>4.1666666666666664E-2</v>
      </c>
      <c r="H1267" s="157"/>
    </row>
    <row r="1268" spans="1:8" s="131" customFormat="1" ht="27.85" customHeight="1" x14ac:dyDescent="0.45">
      <c r="A1268" s="126" t="s">
        <v>3208</v>
      </c>
      <c r="B1268" s="126"/>
      <c r="C1268" s="127" t="s">
        <v>1595</v>
      </c>
      <c r="D1268" s="134">
        <v>24</v>
      </c>
      <c r="E1268" s="134">
        <v>25</v>
      </c>
      <c r="F1268" s="135">
        <v>1</v>
      </c>
      <c r="G1268" s="130">
        <f t="shared" si="64"/>
        <v>4.1666666666666664E-2</v>
      </c>
      <c r="H1268" s="157"/>
    </row>
    <row r="1269" spans="1:8" s="131" customFormat="1" ht="27.85" customHeight="1" x14ac:dyDescent="0.45">
      <c r="A1269" s="126" t="s">
        <v>3209</v>
      </c>
      <c r="B1269" s="126"/>
      <c r="C1269" s="127" t="s">
        <v>1595</v>
      </c>
      <c r="D1269" s="134">
        <v>24</v>
      </c>
      <c r="E1269" s="134">
        <v>25</v>
      </c>
      <c r="F1269" s="135">
        <v>1</v>
      </c>
      <c r="G1269" s="130">
        <f t="shared" si="64"/>
        <v>4.1666666666666664E-2</v>
      </c>
      <c r="H1269" s="157"/>
    </row>
    <row r="1270" spans="1:8" s="131" customFormat="1" ht="27.85" customHeight="1" x14ac:dyDescent="0.45">
      <c r="A1270" s="126" t="s">
        <v>3210</v>
      </c>
      <c r="B1270" s="126"/>
      <c r="C1270" s="127" t="s">
        <v>1595</v>
      </c>
      <c r="D1270" s="134">
        <v>88</v>
      </c>
      <c r="E1270" s="134">
        <v>89</v>
      </c>
      <c r="F1270" s="135">
        <v>1</v>
      </c>
      <c r="G1270" s="130">
        <f t="shared" si="64"/>
        <v>1.1363636363636364E-2</v>
      </c>
      <c r="H1270" s="157"/>
    </row>
    <row r="1271" spans="1:8" s="131" customFormat="1" ht="27.85" customHeight="1" x14ac:dyDescent="0.45">
      <c r="A1271" s="126" t="s">
        <v>3211</v>
      </c>
      <c r="B1271" s="126"/>
      <c r="C1271" s="127" t="s">
        <v>1595</v>
      </c>
      <c r="D1271" s="134">
        <v>90</v>
      </c>
      <c r="E1271" s="134">
        <v>92</v>
      </c>
      <c r="F1271" s="135">
        <v>2</v>
      </c>
      <c r="G1271" s="130">
        <f t="shared" si="64"/>
        <v>2.2222222222222223E-2</v>
      </c>
      <c r="H1271" s="157"/>
    </row>
    <row r="1272" spans="1:8" s="131" customFormat="1" ht="27.85" customHeight="1" x14ac:dyDescent="0.45">
      <c r="A1272" s="126" t="s">
        <v>3212</v>
      </c>
      <c r="B1272" s="126"/>
      <c r="C1272" s="127" t="s">
        <v>1595</v>
      </c>
      <c r="D1272" s="134">
        <v>90</v>
      </c>
      <c r="E1272" s="134">
        <v>92</v>
      </c>
      <c r="F1272" s="135">
        <v>2</v>
      </c>
      <c r="G1272" s="130">
        <f t="shared" si="64"/>
        <v>2.2222222222222223E-2</v>
      </c>
      <c r="H1272" s="157"/>
    </row>
    <row r="1273" spans="1:8" s="131" customFormat="1" ht="27.85" customHeight="1" x14ac:dyDescent="0.45">
      <c r="A1273" s="126" t="s">
        <v>3213</v>
      </c>
      <c r="B1273" s="126"/>
      <c r="C1273" s="127" t="s">
        <v>1595</v>
      </c>
      <c r="D1273" s="134">
        <v>75</v>
      </c>
      <c r="E1273" s="134">
        <v>77</v>
      </c>
      <c r="F1273" s="135">
        <v>2</v>
      </c>
      <c r="G1273" s="130">
        <f t="shared" si="64"/>
        <v>2.6666666666666668E-2</v>
      </c>
      <c r="H1273" s="157"/>
    </row>
    <row r="1274" spans="1:8" s="131" customFormat="1" ht="27.85" customHeight="1" x14ac:dyDescent="0.45">
      <c r="A1274" s="126" t="s">
        <v>3214</v>
      </c>
      <c r="B1274" s="126"/>
      <c r="C1274" s="127" t="s">
        <v>1595</v>
      </c>
      <c r="D1274" s="134">
        <v>46</v>
      </c>
      <c r="E1274" s="134">
        <v>47</v>
      </c>
      <c r="F1274" s="135">
        <v>1</v>
      </c>
      <c r="G1274" s="130">
        <f t="shared" si="64"/>
        <v>2.1739130434782608E-2</v>
      </c>
      <c r="H1274" s="157"/>
    </row>
    <row r="1275" spans="1:8" s="131" customFormat="1" ht="27.85" customHeight="1" x14ac:dyDescent="0.45">
      <c r="A1275" s="126" t="s">
        <v>3215</v>
      </c>
      <c r="B1275" s="126"/>
      <c r="C1275" s="127" t="s">
        <v>1595</v>
      </c>
      <c r="D1275" s="134">
        <v>90</v>
      </c>
      <c r="E1275" s="134">
        <v>92</v>
      </c>
      <c r="F1275" s="135">
        <v>2</v>
      </c>
      <c r="G1275" s="130">
        <f t="shared" si="64"/>
        <v>2.2222222222222223E-2</v>
      </c>
      <c r="H1275" s="157"/>
    </row>
    <row r="1276" spans="1:8" s="131" customFormat="1" ht="27.85" customHeight="1" x14ac:dyDescent="0.45">
      <c r="A1276" s="126" t="s">
        <v>3216</v>
      </c>
      <c r="B1276" s="126"/>
      <c r="C1276" s="127" t="s">
        <v>1595</v>
      </c>
      <c r="D1276" s="134">
        <v>102</v>
      </c>
      <c r="E1276" s="134">
        <v>104</v>
      </c>
      <c r="F1276" s="135">
        <v>2</v>
      </c>
      <c r="G1276" s="130">
        <f t="shared" si="64"/>
        <v>1.9607843137254902E-2</v>
      </c>
      <c r="H1276" s="157"/>
    </row>
    <row r="1277" spans="1:8" s="131" customFormat="1" ht="27.85" customHeight="1" x14ac:dyDescent="0.45">
      <c r="A1277" s="126" t="s">
        <v>3217</v>
      </c>
      <c r="B1277" s="126"/>
      <c r="C1277" s="127" t="s">
        <v>1595</v>
      </c>
      <c r="D1277" s="134">
        <v>90</v>
      </c>
      <c r="E1277" s="134">
        <v>92</v>
      </c>
      <c r="F1277" s="135">
        <v>2</v>
      </c>
      <c r="G1277" s="130">
        <f t="shared" si="64"/>
        <v>2.2222222222222223E-2</v>
      </c>
      <c r="H1277" s="157"/>
    </row>
    <row r="1278" spans="1:8" s="131" customFormat="1" ht="27.85" customHeight="1" x14ac:dyDescent="0.45">
      <c r="A1278" s="126" t="s">
        <v>3218</v>
      </c>
      <c r="B1278" s="126"/>
      <c r="C1278" s="127" t="s">
        <v>1595</v>
      </c>
      <c r="D1278" s="134">
        <v>3.5</v>
      </c>
      <c r="E1278" s="134">
        <v>3.5</v>
      </c>
      <c r="F1278" s="135">
        <v>0</v>
      </c>
      <c r="G1278" s="130">
        <f t="shared" si="64"/>
        <v>0</v>
      </c>
      <c r="H1278" s="157"/>
    </row>
    <row r="1279" spans="1:8" s="131" customFormat="1" ht="27.85" customHeight="1" x14ac:dyDescent="0.45">
      <c r="A1279" s="126" t="s">
        <v>3219</v>
      </c>
      <c r="B1279" s="126"/>
      <c r="C1279" s="127" t="s">
        <v>1595</v>
      </c>
      <c r="D1279" s="134">
        <v>3.5</v>
      </c>
      <c r="E1279" s="134">
        <v>3.5</v>
      </c>
      <c r="F1279" s="135">
        <v>0</v>
      </c>
      <c r="G1279" s="130">
        <f t="shared" si="64"/>
        <v>0</v>
      </c>
      <c r="H1279" s="157"/>
    </row>
    <row r="1280" spans="1:8" s="131" customFormat="1" ht="27.85" customHeight="1" x14ac:dyDescent="0.45">
      <c r="A1280" s="126" t="s">
        <v>3220</v>
      </c>
      <c r="B1280" s="126"/>
      <c r="C1280" s="127" t="s">
        <v>1595</v>
      </c>
      <c r="D1280" s="134">
        <v>55</v>
      </c>
      <c r="E1280" s="134">
        <v>56</v>
      </c>
      <c r="F1280" s="135">
        <v>1</v>
      </c>
      <c r="G1280" s="130">
        <f t="shared" si="64"/>
        <v>1.8181818181818181E-2</v>
      </c>
      <c r="H1280" s="157"/>
    </row>
    <row r="1281" spans="1:8" s="131" customFormat="1" ht="27.85" customHeight="1" x14ac:dyDescent="0.45">
      <c r="A1281" s="126" t="s">
        <v>3221</v>
      </c>
      <c r="B1281" s="126"/>
      <c r="C1281" s="127" t="s">
        <v>1595</v>
      </c>
      <c r="D1281" s="134">
        <v>140</v>
      </c>
      <c r="E1281" s="134">
        <v>142</v>
      </c>
      <c r="F1281" s="135">
        <v>2</v>
      </c>
      <c r="G1281" s="130">
        <f t="shared" si="64"/>
        <v>1.4285714285714285E-2</v>
      </c>
      <c r="H1281" s="157"/>
    </row>
    <row r="1282" spans="1:8" s="131" customFormat="1" ht="27.85" customHeight="1" x14ac:dyDescent="0.45">
      <c r="A1282" s="126" t="s">
        <v>3222</v>
      </c>
      <c r="B1282" s="126"/>
      <c r="C1282" s="127" t="s">
        <v>1595</v>
      </c>
      <c r="D1282" s="134">
        <v>90</v>
      </c>
      <c r="E1282" s="134">
        <v>92</v>
      </c>
      <c r="F1282" s="135">
        <v>2</v>
      </c>
      <c r="G1282" s="130">
        <f t="shared" si="64"/>
        <v>2.2222222222222223E-2</v>
      </c>
      <c r="H1282" s="157"/>
    </row>
    <row r="1283" spans="1:8" s="131" customFormat="1" ht="27.85" customHeight="1" x14ac:dyDescent="0.45">
      <c r="A1283" s="126" t="s">
        <v>3283</v>
      </c>
      <c r="B1283" s="126"/>
      <c r="C1283" s="127" t="s">
        <v>1595</v>
      </c>
      <c r="D1283" s="134">
        <v>38</v>
      </c>
      <c r="E1283" s="134">
        <v>39</v>
      </c>
      <c r="F1283" s="135">
        <v>1</v>
      </c>
      <c r="G1283" s="130">
        <f t="shared" si="64"/>
        <v>2.6315789473684209E-2</v>
      </c>
      <c r="H1283" s="157"/>
    </row>
    <row r="1284" spans="1:8" s="131" customFormat="1" ht="27.85" customHeight="1" x14ac:dyDescent="0.45">
      <c r="A1284" s="126" t="s">
        <v>3223</v>
      </c>
      <c r="B1284" s="126"/>
      <c r="C1284" s="127" t="s">
        <v>1595</v>
      </c>
      <c r="D1284" s="134">
        <v>30</v>
      </c>
      <c r="E1284" s="134">
        <v>31</v>
      </c>
      <c r="F1284" s="135">
        <v>1</v>
      </c>
      <c r="G1284" s="130">
        <f t="shared" si="64"/>
        <v>3.3333333333333333E-2</v>
      </c>
      <c r="H1284" s="157"/>
    </row>
    <row r="1285" spans="1:8" s="131" customFormat="1" ht="27.85" customHeight="1" x14ac:dyDescent="0.45">
      <c r="A1285" s="126" t="s">
        <v>3224</v>
      </c>
      <c r="B1285" s="126"/>
      <c r="C1285" s="127" t="s">
        <v>1595</v>
      </c>
      <c r="D1285" s="134">
        <v>12</v>
      </c>
      <c r="E1285" s="134">
        <v>13</v>
      </c>
      <c r="F1285" s="135">
        <v>1</v>
      </c>
      <c r="G1285" s="130">
        <f t="shared" si="64"/>
        <v>8.3333333333333329E-2</v>
      </c>
      <c r="H1285" s="157"/>
    </row>
    <row r="1286" spans="1:8" s="131" customFormat="1" ht="27.85" customHeight="1" x14ac:dyDescent="0.45">
      <c r="A1286" s="126" t="s">
        <v>3225</v>
      </c>
      <c r="B1286" s="126"/>
      <c r="C1286" s="127" t="s">
        <v>1595</v>
      </c>
      <c r="D1286" s="134">
        <v>60</v>
      </c>
      <c r="E1286" s="134">
        <v>62</v>
      </c>
      <c r="F1286" s="135">
        <v>2</v>
      </c>
      <c r="G1286" s="130">
        <f t="shared" si="64"/>
        <v>3.3333333333333333E-2</v>
      </c>
      <c r="H1286" s="157"/>
    </row>
    <row r="1287" spans="1:8" s="131" customFormat="1" ht="27.85" customHeight="1" x14ac:dyDescent="0.45">
      <c r="A1287" s="126" t="s">
        <v>3226</v>
      </c>
      <c r="B1287" s="126"/>
      <c r="C1287" s="127" t="s">
        <v>1595</v>
      </c>
      <c r="D1287" s="134">
        <v>24</v>
      </c>
      <c r="E1287" s="134">
        <v>25</v>
      </c>
      <c r="F1287" s="135">
        <v>1</v>
      </c>
      <c r="G1287" s="130">
        <f t="shared" si="64"/>
        <v>4.1666666666666664E-2</v>
      </c>
      <c r="H1287" s="157"/>
    </row>
    <row r="1288" spans="1:8" s="131" customFormat="1" ht="27.85" customHeight="1" x14ac:dyDescent="0.45">
      <c r="A1288" s="126" t="s">
        <v>3227</v>
      </c>
      <c r="B1288" s="126"/>
      <c r="C1288" s="127" t="s">
        <v>1595</v>
      </c>
      <c r="D1288" s="134">
        <v>40</v>
      </c>
      <c r="E1288" s="134">
        <v>41</v>
      </c>
      <c r="F1288" s="135">
        <v>1</v>
      </c>
      <c r="G1288" s="130">
        <f t="shared" si="64"/>
        <v>2.5000000000000001E-2</v>
      </c>
      <c r="H1288" s="157"/>
    </row>
    <row r="1289" spans="1:8" s="131" customFormat="1" ht="27.85" customHeight="1" x14ac:dyDescent="0.45">
      <c r="A1289" s="126" t="s">
        <v>3228</v>
      </c>
      <c r="B1289" s="126"/>
      <c r="C1289" s="127" t="s">
        <v>1595</v>
      </c>
      <c r="D1289" s="134">
        <v>20</v>
      </c>
      <c r="E1289" s="134">
        <v>21</v>
      </c>
      <c r="F1289" s="135">
        <v>1</v>
      </c>
      <c r="G1289" s="130">
        <f t="shared" si="64"/>
        <v>0.05</v>
      </c>
      <c r="H1289" s="157"/>
    </row>
    <row r="1290" spans="1:8" s="131" customFormat="1" ht="27.85" customHeight="1" x14ac:dyDescent="0.45">
      <c r="A1290" s="126" t="s">
        <v>3229</v>
      </c>
      <c r="B1290" s="126"/>
      <c r="C1290" s="127" t="s">
        <v>1595</v>
      </c>
      <c r="D1290" s="134">
        <v>85</v>
      </c>
      <c r="E1290" s="134">
        <v>86</v>
      </c>
      <c r="F1290" s="135">
        <v>1</v>
      </c>
      <c r="G1290" s="130">
        <f t="shared" si="64"/>
        <v>1.1764705882352941E-2</v>
      </c>
      <c r="H1290" s="157"/>
    </row>
    <row r="1291" spans="1:8" s="131" customFormat="1" ht="27.85" customHeight="1" x14ac:dyDescent="0.45">
      <c r="A1291" s="126" t="s">
        <v>3230</v>
      </c>
      <c r="B1291" s="126"/>
      <c r="C1291" s="127" t="s">
        <v>1595</v>
      </c>
      <c r="D1291" s="134">
        <v>100</v>
      </c>
      <c r="E1291" s="134">
        <v>102</v>
      </c>
      <c r="F1291" s="135">
        <v>2</v>
      </c>
      <c r="G1291" s="130">
        <f t="shared" si="64"/>
        <v>0.02</v>
      </c>
      <c r="H1291" s="157"/>
    </row>
    <row r="1292" spans="1:8" s="131" customFormat="1" ht="27.85" customHeight="1" x14ac:dyDescent="0.45">
      <c r="A1292" s="126" t="s">
        <v>3231</v>
      </c>
      <c r="B1292" s="126"/>
      <c r="C1292" s="127" t="s">
        <v>1595</v>
      </c>
      <c r="D1292" s="134">
        <v>90</v>
      </c>
      <c r="E1292" s="134">
        <v>92</v>
      </c>
      <c r="F1292" s="135">
        <v>2</v>
      </c>
      <c r="G1292" s="130">
        <f t="shared" si="64"/>
        <v>2.2222222222222223E-2</v>
      </c>
      <c r="H1292" s="157"/>
    </row>
    <row r="1293" spans="1:8" s="131" customFormat="1" ht="27.85" customHeight="1" x14ac:dyDescent="0.45">
      <c r="A1293" s="126" t="s">
        <v>3232</v>
      </c>
      <c r="B1293" s="126"/>
      <c r="C1293" s="127" t="s">
        <v>1595</v>
      </c>
      <c r="D1293" s="134">
        <v>40</v>
      </c>
      <c r="E1293" s="134">
        <v>41</v>
      </c>
      <c r="F1293" s="135">
        <v>1</v>
      </c>
      <c r="G1293" s="130">
        <f t="shared" ref="G1293:G1307" si="65">IFERROR(F1293/D1293,"na")</f>
        <v>2.5000000000000001E-2</v>
      </c>
      <c r="H1293" s="157"/>
    </row>
    <row r="1294" spans="1:8" s="131" customFormat="1" ht="27.85" customHeight="1" x14ac:dyDescent="0.45">
      <c r="A1294" s="126" t="s">
        <v>3233</v>
      </c>
      <c r="B1294" s="126"/>
      <c r="C1294" s="127" t="s">
        <v>1595</v>
      </c>
      <c r="D1294" s="134">
        <v>100</v>
      </c>
      <c r="E1294" s="134">
        <v>102</v>
      </c>
      <c r="F1294" s="135">
        <v>2</v>
      </c>
      <c r="G1294" s="130">
        <f t="shared" si="65"/>
        <v>0.02</v>
      </c>
      <c r="H1294" s="157"/>
    </row>
    <row r="1295" spans="1:8" s="131" customFormat="1" ht="27.85" customHeight="1" x14ac:dyDescent="0.45">
      <c r="A1295" s="126" t="s">
        <v>3234</v>
      </c>
      <c r="B1295" s="126"/>
      <c r="C1295" s="127" t="s">
        <v>1595</v>
      </c>
      <c r="D1295" s="134">
        <v>60</v>
      </c>
      <c r="E1295" s="134">
        <v>61</v>
      </c>
      <c r="F1295" s="135">
        <v>1</v>
      </c>
      <c r="G1295" s="130">
        <f t="shared" si="65"/>
        <v>1.6666666666666666E-2</v>
      </c>
      <c r="H1295" s="157"/>
    </row>
    <row r="1296" spans="1:8" s="131" customFormat="1" ht="27.85" customHeight="1" x14ac:dyDescent="0.45">
      <c r="A1296" s="126" t="s">
        <v>3235</v>
      </c>
      <c r="B1296" s="126"/>
      <c r="C1296" s="127" t="s">
        <v>1595</v>
      </c>
      <c r="D1296" s="134">
        <v>44</v>
      </c>
      <c r="E1296" s="134">
        <v>45</v>
      </c>
      <c r="F1296" s="135">
        <v>1</v>
      </c>
      <c r="G1296" s="130">
        <f t="shared" si="65"/>
        <v>2.2727272727272728E-2</v>
      </c>
      <c r="H1296" s="157"/>
    </row>
    <row r="1297" spans="1:8" s="131" customFormat="1" ht="27.85" customHeight="1" x14ac:dyDescent="0.45">
      <c r="A1297" s="126" t="s">
        <v>3236</v>
      </c>
      <c r="B1297" s="126"/>
      <c r="C1297" s="127" t="s">
        <v>1595</v>
      </c>
      <c r="D1297" s="134">
        <v>36</v>
      </c>
      <c r="E1297" s="134">
        <v>38</v>
      </c>
      <c r="F1297" s="135">
        <v>2</v>
      </c>
      <c r="G1297" s="130">
        <f t="shared" si="65"/>
        <v>5.5555555555555552E-2</v>
      </c>
      <c r="H1297" s="157"/>
    </row>
    <row r="1298" spans="1:8" s="131" customFormat="1" ht="27.85" customHeight="1" x14ac:dyDescent="0.45">
      <c r="A1298" s="126" t="s">
        <v>3237</v>
      </c>
      <c r="B1298" s="126"/>
      <c r="C1298" s="127" t="s">
        <v>1595</v>
      </c>
      <c r="D1298" s="134">
        <v>18</v>
      </c>
      <c r="E1298" s="134">
        <v>19</v>
      </c>
      <c r="F1298" s="135">
        <v>1</v>
      </c>
      <c r="G1298" s="130">
        <f t="shared" si="65"/>
        <v>5.5555555555555552E-2</v>
      </c>
      <c r="H1298" s="157"/>
    </row>
    <row r="1299" spans="1:8" s="131" customFormat="1" ht="27.85" customHeight="1" x14ac:dyDescent="0.45">
      <c r="A1299" s="126" t="s">
        <v>3238</v>
      </c>
      <c r="B1299" s="126"/>
      <c r="C1299" s="127" t="s">
        <v>1595</v>
      </c>
      <c r="D1299" s="134">
        <v>23</v>
      </c>
      <c r="E1299" s="134">
        <v>24</v>
      </c>
      <c r="F1299" s="135">
        <v>1</v>
      </c>
      <c r="G1299" s="130">
        <f t="shared" si="65"/>
        <v>4.3478260869565216E-2</v>
      </c>
      <c r="H1299" s="157"/>
    </row>
    <row r="1300" spans="1:8" s="131" customFormat="1" ht="27.85" customHeight="1" x14ac:dyDescent="0.45">
      <c r="A1300" s="126" t="s">
        <v>3239</v>
      </c>
      <c r="B1300" s="126"/>
      <c r="C1300" s="127" t="s">
        <v>1595</v>
      </c>
      <c r="D1300" s="134">
        <v>20</v>
      </c>
      <c r="E1300" s="134">
        <v>21</v>
      </c>
      <c r="F1300" s="135">
        <v>1</v>
      </c>
      <c r="G1300" s="130">
        <f t="shared" si="65"/>
        <v>0.05</v>
      </c>
      <c r="H1300" s="157"/>
    </row>
    <row r="1301" spans="1:8" s="131" customFormat="1" ht="27.85" customHeight="1" x14ac:dyDescent="0.45">
      <c r="A1301" s="126" t="s">
        <v>3240</v>
      </c>
      <c r="B1301" s="126"/>
      <c r="C1301" s="127" t="s">
        <v>1595</v>
      </c>
      <c r="D1301" s="134">
        <v>55</v>
      </c>
      <c r="E1301" s="134">
        <v>56</v>
      </c>
      <c r="F1301" s="135">
        <v>1</v>
      </c>
      <c r="G1301" s="130">
        <f t="shared" si="65"/>
        <v>1.8181818181818181E-2</v>
      </c>
      <c r="H1301" s="157"/>
    </row>
    <row r="1302" spans="1:8" s="131" customFormat="1" ht="27.85" customHeight="1" x14ac:dyDescent="0.45">
      <c r="A1302" s="126" t="s">
        <v>3241</v>
      </c>
      <c r="B1302" s="126"/>
      <c r="C1302" s="127" t="s">
        <v>1595</v>
      </c>
      <c r="D1302" s="134">
        <v>24</v>
      </c>
      <c r="E1302" s="134">
        <v>25</v>
      </c>
      <c r="F1302" s="135">
        <v>1</v>
      </c>
      <c r="G1302" s="130">
        <f t="shared" si="65"/>
        <v>4.1666666666666664E-2</v>
      </c>
      <c r="H1302" s="157"/>
    </row>
    <row r="1303" spans="1:8" s="131" customFormat="1" ht="27.85" customHeight="1" x14ac:dyDescent="0.45">
      <c r="A1303" s="126" t="s">
        <v>3242</v>
      </c>
      <c r="B1303" s="126"/>
      <c r="C1303" s="127" t="s">
        <v>1595</v>
      </c>
      <c r="D1303" s="134">
        <v>1.6</v>
      </c>
      <c r="E1303" s="134">
        <v>1.65</v>
      </c>
      <c r="F1303" s="135">
        <v>0.05</v>
      </c>
      <c r="G1303" s="130">
        <f t="shared" si="65"/>
        <v>3.125E-2</v>
      </c>
      <c r="H1303" s="157"/>
    </row>
    <row r="1304" spans="1:8" s="131" customFormat="1" ht="27.85" customHeight="1" x14ac:dyDescent="0.45">
      <c r="A1304" s="126" t="s">
        <v>3243</v>
      </c>
      <c r="B1304" s="126"/>
      <c r="C1304" s="127" t="s">
        <v>1595</v>
      </c>
      <c r="D1304" s="134">
        <v>330</v>
      </c>
      <c r="E1304" s="134">
        <v>340</v>
      </c>
      <c r="F1304" s="135">
        <v>10</v>
      </c>
      <c r="G1304" s="130">
        <f t="shared" si="65"/>
        <v>3.0303030303030304E-2</v>
      </c>
      <c r="H1304" s="157"/>
    </row>
    <row r="1305" spans="1:8" s="131" customFormat="1" ht="27.85" customHeight="1" x14ac:dyDescent="0.45">
      <c r="A1305" s="126" t="s">
        <v>3244</v>
      </c>
      <c r="B1305" s="126"/>
      <c r="C1305" s="127" t="s">
        <v>1595</v>
      </c>
      <c r="D1305" s="134">
        <v>330</v>
      </c>
      <c r="E1305" s="134">
        <v>340</v>
      </c>
      <c r="F1305" s="135">
        <v>10</v>
      </c>
      <c r="G1305" s="130">
        <f t="shared" si="65"/>
        <v>3.0303030303030304E-2</v>
      </c>
      <c r="H1305" s="157"/>
    </row>
    <row r="1306" spans="1:8" s="131" customFormat="1" ht="27.85" customHeight="1" x14ac:dyDescent="0.45">
      <c r="A1306" s="126" t="s">
        <v>3245</v>
      </c>
      <c r="B1306" s="126"/>
      <c r="C1306" s="127" t="s">
        <v>1595</v>
      </c>
      <c r="D1306" s="134">
        <v>165</v>
      </c>
      <c r="E1306" s="134">
        <v>220</v>
      </c>
      <c r="F1306" s="135">
        <v>55</v>
      </c>
      <c r="G1306" s="130">
        <f t="shared" si="65"/>
        <v>0.33333333333333331</v>
      </c>
      <c r="H1306" s="157"/>
    </row>
    <row r="1307" spans="1:8" s="131" customFormat="1" ht="27.85" customHeight="1" x14ac:dyDescent="0.45">
      <c r="A1307" s="126" t="s">
        <v>3246</v>
      </c>
      <c r="B1307" s="126"/>
      <c r="C1307" s="127" t="s">
        <v>1595</v>
      </c>
      <c r="D1307" s="134">
        <v>78</v>
      </c>
      <c r="E1307" s="134">
        <v>80</v>
      </c>
      <c r="F1307" s="135">
        <v>2</v>
      </c>
      <c r="G1307" s="130">
        <f t="shared" si="65"/>
        <v>2.564102564102564E-2</v>
      </c>
      <c r="H1307" s="157"/>
    </row>
    <row r="1308" spans="1:8" s="131" customFormat="1" ht="27.85" customHeight="1" x14ac:dyDescent="0.45">
      <c r="A1308" s="126" t="s">
        <v>3247</v>
      </c>
      <c r="B1308" s="126"/>
      <c r="C1308" s="127" t="s">
        <v>1595</v>
      </c>
      <c r="D1308" s="134">
        <v>0</v>
      </c>
      <c r="E1308" s="134">
        <v>1</v>
      </c>
      <c r="F1308" s="135">
        <v>1</v>
      </c>
      <c r="G1308" s="130">
        <f>IFERROR(F1308/E1308,"na")</f>
        <v>1</v>
      </c>
      <c r="H1308" s="157"/>
    </row>
    <row r="1309" spans="1:8" s="131" customFormat="1" ht="27.85" customHeight="1" x14ac:dyDescent="0.45">
      <c r="A1309" s="121" t="s">
        <v>3248</v>
      </c>
      <c r="B1309" s="121"/>
      <c r="C1309" s="142"/>
      <c r="D1309" s="150"/>
      <c r="E1309" s="150"/>
      <c r="F1309" s="151"/>
      <c r="G1309" s="145"/>
      <c r="H1309" s="157"/>
    </row>
    <row r="1310" spans="1:8" s="131" customFormat="1" ht="27.85" customHeight="1" x14ac:dyDescent="0.45">
      <c r="A1310" s="126" t="s">
        <v>3249</v>
      </c>
      <c r="B1310" s="126"/>
      <c r="C1310" s="127" t="s">
        <v>1595</v>
      </c>
      <c r="D1310" s="134">
        <v>205</v>
      </c>
      <c r="E1310" s="134">
        <v>209</v>
      </c>
      <c r="F1310" s="135">
        <v>4</v>
      </c>
      <c r="G1310" s="130">
        <f t="shared" ref="G1310:G1327" si="66">IFERROR(F1310/D1310,"na")</f>
        <v>1.9512195121951219E-2</v>
      </c>
      <c r="H1310" s="157"/>
    </row>
    <row r="1311" spans="1:8" s="131" customFormat="1" ht="27.85" customHeight="1" x14ac:dyDescent="0.45">
      <c r="A1311" s="126" t="s">
        <v>3250</v>
      </c>
      <c r="B1311" s="126"/>
      <c r="C1311" s="127" t="s">
        <v>1595</v>
      </c>
      <c r="D1311" s="134">
        <v>460</v>
      </c>
      <c r="E1311" s="134">
        <v>469</v>
      </c>
      <c r="F1311" s="135">
        <v>9</v>
      </c>
      <c r="G1311" s="130">
        <f t="shared" si="66"/>
        <v>1.9565217391304349E-2</v>
      </c>
      <c r="H1311" s="157"/>
    </row>
    <row r="1312" spans="1:8" s="131" customFormat="1" ht="27.85" customHeight="1" x14ac:dyDescent="0.45">
      <c r="A1312" s="126" t="s">
        <v>3251</v>
      </c>
      <c r="B1312" s="126"/>
      <c r="C1312" s="127" t="s">
        <v>1595</v>
      </c>
      <c r="D1312" s="134">
        <v>205</v>
      </c>
      <c r="E1312" s="134">
        <v>209</v>
      </c>
      <c r="F1312" s="135">
        <v>4</v>
      </c>
      <c r="G1312" s="130">
        <f t="shared" si="66"/>
        <v>1.9512195121951219E-2</v>
      </c>
      <c r="H1312" s="157"/>
    </row>
    <row r="1313" spans="1:8" s="131" customFormat="1" ht="27.85" customHeight="1" x14ac:dyDescent="0.45">
      <c r="A1313" s="126" t="s">
        <v>3252</v>
      </c>
      <c r="B1313" s="126"/>
      <c r="C1313" s="127" t="s">
        <v>1595</v>
      </c>
      <c r="D1313" s="134">
        <v>900</v>
      </c>
      <c r="E1313" s="134">
        <v>918</v>
      </c>
      <c r="F1313" s="135">
        <v>18</v>
      </c>
      <c r="G1313" s="130">
        <f t="shared" si="66"/>
        <v>0.02</v>
      </c>
      <c r="H1313" s="157"/>
    </row>
    <row r="1314" spans="1:8" s="131" customFormat="1" ht="27.85" customHeight="1" x14ac:dyDescent="0.45">
      <c r="A1314" s="126" t="s">
        <v>3253</v>
      </c>
      <c r="B1314" s="126"/>
      <c r="C1314" s="127" t="s">
        <v>1595</v>
      </c>
      <c r="D1314" s="134">
        <v>1350</v>
      </c>
      <c r="E1314" s="134">
        <v>1377</v>
      </c>
      <c r="F1314" s="135">
        <v>27</v>
      </c>
      <c r="G1314" s="130">
        <f t="shared" si="66"/>
        <v>0.02</v>
      </c>
      <c r="H1314" s="157"/>
    </row>
    <row r="1315" spans="1:8" s="131" customFormat="1" ht="27.85" customHeight="1" x14ac:dyDescent="0.45">
      <c r="A1315" s="126" t="s">
        <v>3254</v>
      </c>
      <c r="B1315" s="126"/>
      <c r="C1315" s="127" t="s">
        <v>1595</v>
      </c>
      <c r="D1315" s="134">
        <v>1850</v>
      </c>
      <c r="E1315" s="134">
        <v>1887</v>
      </c>
      <c r="F1315" s="135">
        <v>37</v>
      </c>
      <c r="G1315" s="130">
        <f t="shared" si="66"/>
        <v>0.02</v>
      </c>
      <c r="H1315" s="157"/>
    </row>
    <row r="1316" spans="1:8" s="131" customFormat="1" ht="27.85" customHeight="1" x14ac:dyDescent="0.45">
      <c r="A1316" s="126" t="s">
        <v>3251</v>
      </c>
      <c r="B1316" s="126"/>
      <c r="C1316" s="127" t="s">
        <v>1595</v>
      </c>
      <c r="D1316" s="134">
        <v>205</v>
      </c>
      <c r="E1316" s="134">
        <v>209</v>
      </c>
      <c r="F1316" s="135">
        <v>4</v>
      </c>
      <c r="G1316" s="130">
        <f t="shared" si="66"/>
        <v>1.9512195121951219E-2</v>
      </c>
      <c r="H1316" s="157"/>
    </row>
    <row r="1317" spans="1:8" s="131" customFormat="1" ht="27.85" customHeight="1" x14ac:dyDescent="0.45">
      <c r="A1317" s="126" t="s">
        <v>3255</v>
      </c>
      <c r="B1317" s="126"/>
      <c r="C1317" s="127" t="s">
        <v>1595</v>
      </c>
      <c r="D1317" s="134">
        <v>410</v>
      </c>
      <c r="E1317" s="134">
        <v>418</v>
      </c>
      <c r="F1317" s="135">
        <v>8</v>
      </c>
      <c r="G1317" s="130">
        <f t="shared" si="66"/>
        <v>1.9512195121951219E-2</v>
      </c>
      <c r="H1317" s="157"/>
    </row>
    <row r="1318" spans="1:8" s="131" customFormat="1" ht="27.85" customHeight="1" x14ac:dyDescent="0.45">
      <c r="A1318" s="126" t="s">
        <v>3278</v>
      </c>
      <c r="B1318" s="126"/>
      <c r="C1318" s="127" t="s">
        <v>1595</v>
      </c>
      <c r="D1318" s="134">
        <v>165</v>
      </c>
      <c r="E1318" s="134">
        <v>168</v>
      </c>
      <c r="F1318" s="135">
        <v>3</v>
      </c>
      <c r="G1318" s="130">
        <f t="shared" si="66"/>
        <v>1.8181818181818181E-2</v>
      </c>
      <c r="H1318" s="157"/>
    </row>
    <row r="1319" spans="1:8" s="131" customFormat="1" ht="27.85" customHeight="1" x14ac:dyDescent="0.45">
      <c r="A1319" s="126" t="s">
        <v>3279</v>
      </c>
      <c r="B1319" s="126"/>
      <c r="C1319" s="127" t="s">
        <v>1595</v>
      </c>
      <c r="D1319" s="134">
        <v>380</v>
      </c>
      <c r="E1319" s="134">
        <v>388</v>
      </c>
      <c r="F1319" s="135">
        <v>8</v>
      </c>
      <c r="G1319" s="130">
        <f t="shared" si="66"/>
        <v>2.1052631578947368E-2</v>
      </c>
      <c r="H1319" s="157"/>
    </row>
    <row r="1320" spans="1:8" s="131" customFormat="1" ht="27.85" customHeight="1" x14ac:dyDescent="0.45">
      <c r="A1320" s="126" t="s">
        <v>3256</v>
      </c>
      <c r="B1320" s="126"/>
      <c r="C1320" s="127" t="s">
        <v>1595</v>
      </c>
      <c r="D1320" s="134">
        <v>5</v>
      </c>
      <c r="E1320" s="134">
        <v>5</v>
      </c>
      <c r="F1320" s="135">
        <v>0</v>
      </c>
      <c r="G1320" s="130">
        <f t="shared" si="66"/>
        <v>0</v>
      </c>
      <c r="H1320" s="157"/>
    </row>
    <row r="1321" spans="1:8" s="131" customFormat="1" ht="27.85" customHeight="1" x14ac:dyDescent="0.45">
      <c r="A1321" s="126" t="s">
        <v>3257</v>
      </c>
      <c r="B1321" s="126"/>
      <c r="C1321" s="127" t="s">
        <v>1595</v>
      </c>
      <c r="D1321" s="134">
        <v>5</v>
      </c>
      <c r="E1321" s="134">
        <v>5</v>
      </c>
      <c r="F1321" s="135">
        <v>0</v>
      </c>
      <c r="G1321" s="130">
        <f t="shared" si="66"/>
        <v>0</v>
      </c>
      <c r="H1321" s="157"/>
    </row>
    <row r="1322" spans="1:8" s="131" customFormat="1" ht="27.85" customHeight="1" x14ac:dyDescent="0.45">
      <c r="A1322" s="126" t="s">
        <v>3258</v>
      </c>
      <c r="B1322" s="126"/>
      <c r="C1322" s="127" t="s">
        <v>1595</v>
      </c>
      <c r="D1322" s="134">
        <v>4.5</v>
      </c>
      <c r="E1322" s="134">
        <v>5</v>
      </c>
      <c r="F1322" s="135">
        <v>0.5</v>
      </c>
      <c r="G1322" s="130">
        <f t="shared" si="66"/>
        <v>0.1111111111111111</v>
      </c>
      <c r="H1322" s="157"/>
    </row>
    <row r="1323" spans="1:8" s="131" customFormat="1" ht="27.85" customHeight="1" x14ac:dyDescent="0.45">
      <c r="A1323" s="126" t="s">
        <v>3259</v>
      </c>
      <c r="B1323" s="126"/>
      <c r="C1323" s="127" t="s">
        <v>1595</v>
      </c>
      <c r="D1323" s="134">
        <v>4.5</v>
      </c>
      <c r="E1323" s="134">
        <v>5</v>
      </c>
      <c r="F1323" s="135">
        <v>0.5</v>
      </c>
      <c r="G1323" s="130">
        <f t="shared" si="66"/>
        <v>0.1111111111111111</v>
      </c>
      <c r="H1323" s="157"/>
    </row>
    <row r="1324" spans="1:8" s="131" customFormat="1" ht="27.85" customHeight="1" x14ac:dyDescent="0.45">
      <c r="A1324" s="126" t="s">
        <v>3260</v>
      </c>
      <c r="B1324" s="126"/>
      <c r="C1324" s="127" t="s">
        <v>1595</v>
      </c>
      <c r="D1324" s="134">
        <v>4.5</v>
      </c>
      <c r="E1324" s="134">
        <v>5</v>
      </c>
      <c r="F1324" s="135">
        <v>0.5</v>
      </c>
      <c r="G1324" s="130">
        <f t="shared" si="66"/>
        <v>0.1111111111111111</v>
      </c>
      <c r="H1324" s="157"/>
    </row>
    <row r="1325" spans="1:8" s="131" customFormat="1" ht="27.85" customHeight="1" x14ac:dyDescent="0.45">
      <c r="A1325" s="126" t="s">
        <v>3261</v>
      </c>
      <c r="B1325" s="126"/>
      <c r="C1325" s="127" t="s">
        <v>1595</v>
      </c>
      <c r="D1325" s="134">
        <v>45</v>
      </c>
      <c r="E1325" s="134">
        <v>45</v>
      </c>
      <c r="F1325" s="135">
        <v>0</v>
      </c>
      <c r="G1325" s="130">
        <f t="shared" si="66"/>
        <v>0</v>
      </c>
      <c r="H1325" s="157"/>
    </row>
    <row r="1326" spans="1:8" s="131" customFormat="1" ht="27.85" customHeight="1" x14ac:dyDescent="0.45">
      <c r="A1326" s="126" t="s">
        <v>3262</v>
      </c>
      <c r="B1326" s="126"/>
      <c r="C1326" s="127" t="s">
        <v>1595</v>
      </c>
      <c r="D1326" s="134">
        <v>5</v>
      </c>
      <c r="E1326" s="134">
        <v>5</v>
      </c>
      <c r="F1326" s="135">
        <v>0</v>
      </c>
      <c r="G1326" s="130">
        <f t="shared" si="66"/>
        <v>0</v>
      </c>
      <c r="H1326" s="157"/>
    </row>
    <row r="1327" spans="1:8" s="131" customFormat="1" ht="27.85" customHeight="1" x14ac:dyDescent="0.45">
      <c r="A1327" s="126" t="s">
        <v>3263</v>
      </c>
      <c r="B1327" s="126"/>
      <c r="C1327" s="127" t="s">
        <v>1595</v>
      </c>
      <c r="D1327" s="134">
        <v>3</v>
      </c>
      <c r="E1327" s="134">
        <v>3</v>
      </c>
      <c r="F1327" s="135">
        <v>0</v>
      </c>
      <c r="G1327" s="130">
        <f t="shared" si="66"/>
        <v>0</v>
      </c>
      <c r="H1327" s="157"/>
    </row>
    <row r="1328" spans="1:8" s="23" customFormat="1" ht="10.25" customHeight="1" thickBot="1" x14ac:dyDescent="0.5">
      <c r="A1328" s="168"/>
      <c r="B1328" s="168"/>
      <c r="C1328" s="169"/>
      <c r="D1328" s="170"/>
      <c r="E1328" s="170"/>
      <c r="F1328" s="171"/>
      <c r="G1328" s="172"/>
    </row>
  </sheetData>
  <sheetProtection algorithmName="SHA-512" hashValue="WNZDkQgxRsB/5ZVH175UEiE+IeC0fPQdqazGJupKehRhr9Q8DSnlucSK00SwTrFEz/56Ho3I5UbvJ85ne/ysGw==" saltValue="3Nj3jXDSeMKd9JSPPnI1GA==" spinCount="100000" sheet="1" objects="1" scenarios="1"/>
  <mergeCells count="1">
    <mergeCell ref="E1:G1"/>
  </mergeCells>
  <printOptions gridLines="1"/>
  <pageMargins left="0.35433070866141736" right="0.15748031496062992" top="0.55118110236220474" bottom="0.70866141732283472" header="0.31496062992125984" footer="0.31496062992125984"/>
  <pageSetup paperSize="9" scale="70" fitToHeight="0" orientation="landscape" r:id="rId1"/>
  <headerFooter>
    <oddFooter>&amp;C&amp;P of &amp;N
2020-21 Budget - City of Greater Geelong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i = " h t t p : / / w w w . w 3 . o r g / 2 0 0 1 / X M L S c h e m a - i n s t a n c e "   x m l n s : x s d = " h t t p : / / w w w . w 3 . o r g / 2 0 0 1 / X M L S c h e m a " / > 
</file>

<file path=customXml/itemProps1.xml><?xml version="1.0" encoding="utf-8"?>
<ds:datastoreItem xmlns:ds="http://schemas.openxmlformats.org/officeDocument/2006/customXml" ds:itemID="{50CB4D2A-6E4A-4088-9D16-72F32A25B068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Front Cover</vt:lpstr>
      <vt:lpstr>Report analysis_full list</vt:lpstr>
      <vt:lpstr>Report!Print_Titles</vt:lpstr>
      <vt:lpstr>'Report analysis_full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Macarol</dc:creator>
  <cp:lastModifiedBy>Karen Manaszczuk</cp:lastModifiedBy>
  <cp:lastPrinted>2020-07-13T04:54:18Z</cp:lastPrinted>
  <dcterms:created xsi:type="dcterms:W3CDTF">2020-04-08T08:11:02Z</dcterms:created>
  <dcterms:modified xsi:type="dcterms:W3CDTF">2020-07-13T05:08:26Z</dcterms:modified>
</cp:coreProperties>
</file>