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Finance\Corporate\Budget 2021-22\Budget Book\Final Budget\PDF\Files for CItyWeb\"/>
    </mc:Choice>
  </mc:AlternateContent>
  <xr:revisionPtr revIDLastSave="0" documentId="13_ncr:1_{13785C13-C403-42DB-8B3F-BF6FC0B169AB}" xr6:coauthVersionLast="45" xr6:coauthVersionMax="45" xr10:uidLastSave="{00000000-0000-0000-0000-000000000000}"/>
  <bookViews>
    <workbookView xWindow="-28920" yWindow="-4350" windowWidth="29040" windowHeight="15840" activeTab="3" xr2:uid="{A68370DA-8685-40E9-ABEE-C3FB433E4C42}"/>
  </bookViews>
  <sheets>
    <sheet name="Capital Projects Program" sheetId="1" r:id="rId1"/>
    <sheet name="Non Capital Program" sheetId="2" r:id="rId2"/>
    <sheet name="CISF" sheetId="3" r:id="rId3"/>
    <sheet name="Fees and Charges Listing" sheetId="4"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'Capital Projects Program'!$A$4:$Y$214</definedName>
    <definedName name="_xlnm._FilterDatabase" localSheetId="2" hidden="1">CISF!$A$3:$H$74</definedName>
    <definedName name="_xlnm._FilterDatabase" localSheetId="3" hidden="1">'Fees and Charges Listing'!$A$3:$F$1308</definedName>
    <definedName name="_xlnm._FilterDatabase" localSheetId="1" hidden="1">'Non Capital Program'!$B$3:$I$26</definedName>
    <definedName name="budget" localSheetId="0">#REF!</definedName>
    <definedName name="budget" localSheetId="1">#REF!</definedName>
    <definedName name="budget">#REF!</definedName>
    <definedName name="CapTable" localSheetId="0">#REF!</definedName>
    <definedName name="CapTable" localSheetId="1">#REF!</definedName>
    <definedName name="CapTable">#REF!</definedName>
    <definedName name="Division">'[3]Data Input'!$C$2:$C$7</definedName>
    <definedName name="Fcast" localSheetId="1">#REF!</definedName>
    <definedName name="Fcast">#REF!</definedName>
    <definedName name="Feb03Act" localSheetId="1">#REF!</definedName>
    <definedName name="Feb03Act">#REF!</definedName>
    <definedName name="Month" localSheetId="1">#REF!</definedName>
    <definedName name="Month">#REF!</definedName>
    <definedName name="o" localSheetId="1">'[7]Data Input'!$B$2:$B$4</definedName>
    <definedName name="o">'[4]Data Input'!$B$2:$B$4</definedName>
    <definedName name="_xlnm.Print_Area" localSheetId="0">'Capital Projects Program'!$A$1:$T$214</definedName>
    <definedName name="_xlnm.Print_Area" localSheetId="3">'Fees and Charges Listing'!$A$1:$F$1310</definedName>
    <definedName name="_xlnm.Print_Area" localSheetId="1">'Non Capital Program'!$A$1:$J$27</definedName>
    <definedName name="_xlnm.Print_Titles" localSheetId="0">'Capital Projects Program'!$1:$4</definedName>
    <definedName name="_xlnm.Print_Titles" localSheetId="2">CISF!$1:$3</definedName>
    <definedName name="_xlnm.Print_Titles" localSheetId="3">'Fees and Charges Listing'!$1:$3</definedName>
    <definedName name="_xlnm.Print_Titles" localSheetId="1">'Non Capital Program'!$1:$3</definedName>
    <definedName name="Project_Number" localSheetId="0">'Capital Projects Program'!#REF!</definedName>
    <definedName name="Project_Type">'[3]Data Input'!$E$2:$E$4</definedName>
    <definedName name="region" localSheetId="1">#REF!</definedName>
    <definedName name="region">#REF!</definedName>
    <definedName name="Rephase" localSheetId="1">#REF!</definedName>
    <definedName name="Rephase">#REF!</definedName>
    <definedName name="rrrr" localSheetId="1">'[8]Data Input'!$C$2:$C$7</definedName>
    <definedName name="rrrr">'[5]Data Input'!$C$2:$C$7</definedName>
    <definedName name="rt" localSheetId="1">'[7]Data Input'!$B$2:$B$4</definedName>
    <definedName name="rt">'[4]Data Input'!$B$2:$B$4</definedName>
    <definedName name="t" localSheetId="1">'[7]Data Input'!$A$2:$A$10</definedName>
    <definedName name="t">'[4]Data Input'!$A$2:$A$10</definedName>
    <definedName name="Ward">'[3]Data Input'!$D$2:$D$15</definedName>
    <definedName name="weeeee" localSheetId="1">'[8]Data Input'!$B$2:$B$4</definedName>
    <definedName name="weeeee">'[5]Data Input'!$B$2:$B$4</definedName>
    <definedName name="yu" localSheetId="1">'[7]Data Input'!$C$2:$C$7</definedName>
    <definedName name="yu">'[4]Data Input'!$C$2:$C$7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10" i="4" l="1"/>
  <c r="F1310" i="4" s="1"/>
  <c r="E1307" i="4"/>
  <c r="F1307" i="4" s="1"/>
  <c r="E1306" i="4"/>
  <c r="F1306" i="4" s="1"/>
  <c r="E1305" i="4"/>
  <c r="F1305" i="4" s="1"/>
  <c r="E1304" i="4"/>
  <c r="F1304" i="4" s="1"/>
  <c r="E1303" i="4"/>
  <c r="F1303" i="4" s="1"/>
  <c r="E1302" i="4"/>
  <c r="F1302" i="4" s="1"/>
  <c r="E1301" i="4"/>
  <c r="F1301" i="4" s="1"/>
  <c r="E1300" i="4"/>
  <c r="F1300" i="4" s="1"/>
  <c r="E1299" i="4"/>
  <c r="F1299" i="4" s="1"/>
  <c r="E1298" i="4"/>
  <c r="F1298" i="4" s="1"/>
  <c r="E1297" i="4"/>
  <c r="F1297" i="4" s="1"/>
  <c r="E1296" i="4"/>
  <c r="F1296" i="4" s="1"/>
  <c r="E1295" i="4"/>
  <c r="F1295" i="4" s="1"/>
  <c r="E1294" i="4"/>
  <c r="F1294" i="4" s="1"/>
  <c r="E1293" i="4"/>
  <c r="F1293" i="4" s="1"/>
  <c r="E1292" i="4"/>
  <c r="F1292" i="4" s="1"/>
  <c r="E1291" i="4"/>
  <c r="F1291" i="4" s="1"/>
  <c r="E1290" i="4"/>
  <c r="F1290" i="4" s="1"/>
  <c r="E1288" i="4"/>
  <c r="F1288" i="4" s="1"/>
  <c r="E1287" i="4"/>
  <c r="F1287" i="4" s="1"/>
  <c r="E1286" i="4"/>
  <c r="F1286" i="4" s="1"/>
  <c r="E1285" i="4"/>
  <c r="F1285" i="4" s="1"/>
  <c r="E1284" i="4"/>
  <c r="F1284" i="4" s="1"/>
  <c r="E1283" i="4"/>
  <c r="F1283" i="4" s="1"/>
  <c r="E1282" i="4"/>
  <c r="F1282" i="4" s="1"/>
  <c r="E1281" i="4"/>
  <c r="F1281" i="4" s="1"/>
  <c r="E1280" i="4"/>
  <c r="F1280" i="4" s="1"/>
  <c r="E1279" i="4"/>
  <c r="F1279" i="4" s="1"/>
  <c r="E1278" i="4"/>
  <c r="F1278" i="4" s="1"/>
  <c r="E1277" i="4"/>
  <c r="F1277" i="4" s="1"/>
  <c r="E1276" i="4"/>
  <c r="F1276" i="4" s="1"/>
  <c r="E1275" i="4"/>
  <c r="F1275" i="4" s="1"/>
  <c r="E1274" i="4"/>
  <c r="F1274" i="4" s="1"/>
  <c r="E1273" i="4"/>
  <c r="F1273" i="4" s="1"/>
  <c r="E1272" i="4"/>
  <c r="F1272" i="4" s="1"/>
  <c r="E1271" i="4"/>
  <c r="F1271" i="4" s="1"/>
  <c r="E1270" i="4"/>
  <c r="F1270" i="4" s="1"/>
  <c r="E1269" i="4"/>
  <c r="F1269" i="4" s="1"/>
  <c r="E1268" i="4"/>
  <c r="F1268" i="4" s="1"/>
  <c r="E1267" i="4"/>
  <c r="F1267" i="4" s="1"/>
  <c r="E1266" i="4"/>
  <c r="F1266" i="4" s="1"/>
  <c r="E1265" i="4"/>
  <c r="F1265" i="4" s="1"/>
  <c r="E1264" i="4"/>
  <c r="F1264" i="4" s="1"/>
  <c r="E1263" i="4"/>
  <c r="F1263" i="4" s="1"/>
  <c r="E1262" i="4"/>
  <c r="F1262" i="4" s="1"/>
  <c r="E1261" i="4"/>
  <c r="F1261" i="4" s="1"/>
  <c r="E1260" i="4"/>
  <c r="F1260" i="4" s="1"/>
  <c r="E1259" i="4"/>
  <c r="F1259" i="4" s="1"/>
  <c r="E1258" i="4"/>
  <c r="F1258" i="4" s="1"/>
  <c r="E1257" i="4"/>
  <c r="F1257" i="4" s="1"/>
  <c r="E1256" i="4"/>
  <c r="F1256" i="4" s="1"/>
  <c r="E1255" i="4"/>
  <c r="F1255" i="4" s="1"/>
  <c r="E1254" i="4"/>
  <c r="F1254" i="4" s="1"/>
  <c r="E1253" i="4"/>
  <c r="F1253" i="4" s="1"/>
  <c r="E1252" i="4"/>
  <c r="F1252" i="4" s="1"/>
  <c r="E1251" i="4"/>
  <c r="F1251" i="4" s="1"/>
  <c r="E1250" i="4"/>
  <c r="F1250" i="4" s="1"/>
  <c r="E1249" i="4"/>
  <c r="F1249" i="4" s="1"/>
  <c r="E1248" i="4"/>
  <c r="F1248" i="4" s="1"/>
  <c r="E1247" i="4"/>
  <c r="F1247" i="4" s="1"/>
  <c r="E1246" i="4"/>
  <c r="F1246" i="4" s="1"/>
  <c r="E1245" i="4"/>
  <c r="F1245" i="4" s="1"/>
  <c r="E1244" i="4"/>
  <c r="F1244" i="4" s="1"/>
  <c r="E1243" i="4"/>
  <c r="F1243" i="4" s="1"/>
  <c r="E1242" i="4"/>
  <c r="F1242" i="4" s="1"/>
  <c r="E1241" i="4"/>
  <c r="F1241" i="4" s="1"/>
  <c r="E1240" i="4"/>
  <c r="F1240" i="4" s="1"/>
  <c r="E1239" i="4"/>
  <c r="F1239" i="4" s="1"/>
  <c r="E1238" i="4"/>
  <c r="F1238" i="4" s="1"/>
  <c r="E1237" i="4"/>
  <c r="F1237" i="4" s="1"/>
  <c r="E1236" i="4"/>
  <c r="F1236" i="4" s="1"/>
  <c r="E1235" i="4"/>
  <c r="F1235" i="4" s="1"/>
  <c r="E1234" i="4"/>
  <c r="F1234" i="4" s="1"/>
  <c r="E1233" i="4"/>
  <c r="F1233" i="4" s="1"/>
  <c r="E1232" i="4"/>
  <c r="F1232" i="4" s="1"/>
  <c r="E1231" i="4"/>
  <c r="F1231" i="4" s="1"/>
  <c r="E1230" i="4"/>
  <c r="F1230" i="4" s="1"/>
  <c r="E1229" i="4"/>
  <c r="F1229" i="4" s="1"/>
  <c r="E1228" i="4"/>
  <c r="F1228" i="4" s="1"/>
  <c r="E1227" i="4"/>
  <c r="F1227" i="4" s="1"/>
  <c r="E1226" i="4"/>
  <c r="F1226" i="4" s="1"/>
  <c r="E1225" i="4"/>
  <c r="F1225" i="4" s="1"/>
  <c r="E1224" i="4"/>
  <c r="F1224" i="4" s="1"/>
  <c r="E1223" i="4"/>
  <c r="F1223" i="4" s="1"/>
  <c r="E1222" i="4"/>
  <c r="F1222" i="4" s="1"/>
  <c r="E1221" i="4"/>
  <c r="F1221" i="4" s="1"/>
  <c r="E1220" i="4"/>
  <c r="F1220" i="4" s="1"/>
  <c r="E1219" i="4"/>
  <c r="F1219" i="4" s="1"/>
  <c r="E1218" i="4"/>
  <c r="F1218" i="4" s="1"/>
  <c r="E1217" i="4"/>
  <c r="F1217" i="4" s="1"/>
  <c r="E1216" i="4"/>
  <c r="F1216" i="4" s="1"/>
  <c r="E1215" i="4"/>
  <c r="F1215" i="4" s="1"/>
  <c r="E1214" i="4"/>
  <c r="F1214" i="4" s="1"/>
  <c r="E1213" i="4"/>
  <c r="F1213" i="4" s="1"/>
  <c r="E1212" i="4"/>
  <c r="F1212" i="4" s="1"/>
  <c r="E1211" i="4"/>
  <c r="F1211" i="4" s="1"/>
  <c r="E1210" i="4"/>
  <c r="F1210" i="4" s="1"/>
  <c r="E1209" i="4"/>
  <c r="F1209" i="4" s="1"/>
  <c r="E1208" i="4"/>
  <c r="F1208" i="4" s="1"/>
  <c r="E1207" i="4"/>
  <c r="F1207" i="4" s="1"/>
  <c r="E1206" i="4"/>
  <c r="F1206" i="4" s="1"/>
  <c r="E1205" i="4"/>
  <c r="F1205" i="4" s="1"/>
  <c r="E1204" i="4"/>
  <c r="F1204" i="4" s="1"/>
  <c r="E1203" i="4"/>
  <c r="F1203" i="4" s="1"/>
  <c r="E1202" i="4"/>
  <c r="F1202" i="4" s="1"/>
  <c r="E1201" i="4"/>
  <c r="F1201" i="4" s="1"/>
  <c r="E1200" i="4"/>
  <c r="F1200" i="4" s="1"/>
  <c r="E1199" i="4"/>
  <c r="F1199" i="4" s="1"/>
  <c r="E1198" i="4"/>
  <c r="F1198" i="4" s="1"/>
  <c r="E1197" i="4"/>
  <c r="F1197" i="4" s="1"/>
  <c r="E1196" i="4"/>
  <c r="F1196" i="4" s="1"/>
  <c r="E1195" i="4"/>
  <c r="F1195" i="4" s="1"/>
  <c r="E1194" i="4"/>
  <c r="F1194" i="4" s="1"/>
  <c r="E1193" i="4"/>
  <c r="F1193" i="4" s="1"/>
  <c r="E1192" i="4"/>
  <c r="F1192" i="4" s="1"/>
  <c r="E1191" i="4"/>
  <c r="F1191" i="4" s="1"/>
  <c r="E1190" i="4"/>
  <c r="F1190" i="4" s="1"/>
  <c r="E1189" i="4"/>
  <c r="F1189" i="4" s="1"/>
  <c r="E1188" i="4"/>
  <c r="F1188" i="4" s="1"/>
  <c r="E1187" i="4"/>
  <c r="F1187" i="4" s="1"/>
  <c r="E1186" i="4"/>
  <c r="F1186" i="4" s="1"/>
  <c r="E1185" i="4"/>
  <c r="F1185" i="4" s="1"/>
  <c r="E1184" i="4"/>
  <c r="F1184" i="4" s="1"/>
  <c r="E1183" i="4"/>
  <c r="F1183" i="4" s="1"/>
  <c r="E1182" i="4"/>
  <c r="F1182" i="4" s="1"/>
  <c r="E1181" i="4"/>
  <c r="F1181" i="4" s="1"/>
  <c r="E1180" i="4"/>
  <c r="F1180" i="4" s="1"/>
  <c r="E1179" i="4"/>
  <c r="F1179" i="4" s="1"/>
  <c r="E1177" i="4"/>
  <c r="F1177" i="4" s="1"/>
  <c r="E1176" i="4"/>
  <c r="F1176" i="4" s="1"/>
  <c r="E1175" i="4"/>
  <c r="F1175" i="4" s="1"/>
  <c r="E1174" i="4"/>
  <c r="F1174" i="4" s="1"/>
  <c r="E1173" i="4"/>
  <c r="F1173" i="4" s="1"/>
  <c r="E1172" i="4"/>
  <c r="F1172" i="4" s="1"/>
  <c r="E1171" i="4"/>
  <c r="F1171" i="4" s="1"/>
  <c r="E1170" i="4"/>
  <c r="F1170" i="4" s="1"/>
  <c r="E1169" i="4"/>
  <c r="F1169" i="4" s="1"/>
  <c r="E1168" i="4"/>
  <c r="F1168" i="4" s="1"/>
  <c r="E1167" i="4"/>
  <c r="F1167" i="4" s="1"/>
  <c r="E1166" i="4"/>
  <c r="F1166" i="4" s="1"/>
  <c r="E1165" i="4"/>
  <c r="F1165" i="4" s="1"/>
  <c r="E1164" i="4"/>
  <c r="F1164" i="4" s="1"/>
  <c r="E1163" i="4"/>
  <c r="F1163" i="4" s="1"/>
  <c r="E1162" i="4"/>
  <c r="F1162" i="4" s="1"/>
  <c r="E1161" i="4"/>
  <c r="F1161" i="4" s="1"/>
  <c r="E1160" i="4"/>
  <c r="F1160" i="4" s="1"/>
  <c r="E1159" i="4"/>
  <c r="F1159" i="4" s="1"/>
  <c r="E1158" i="4"/>
  <c r="F1158" i="4" s="1"/>
  <c r="E1157" i="4"/>
  <c r="F1157" i="4" s="1"/>
  <c r="E1156" i="4"/>
  <c r="F1156" i="4" s="1"/>
  <c r="E1155" i="4"/>
  <c r="F1155" i="4" s="1"/>
  <c r="E1154" i="4"/>
  <c r="F1154" i="4" s="1"/>
  <c r="E1153" i="4"/>
  <c r="F1153" i="4" s="1"/>
  <c r="E1152" i="4"/>
  <c r="F1152" i="4" s="1"/>
  <c r="E1151" i="4"/>
  <c r="F1151" i="4" s="1"/>
  <c r="E1150" i="4"/>
  <c r="F1150" i="4" s="1"/>
  <c r="E1149" i="4"/>
  <c r="F1149" i="4" s="1"/>
  <c r="E1147" i="4"/>
  <c r="F1147" i="4" s="1"/>
  <c r="E1146" i="4"/>
  <c r="F1146" i="4" s="1"/>
  <c r="E1145" i="4"/>
  <c r="F1145" i="4" s="1"/>
  <c r="E1144" i="4"/>
  <c r="F1144" i="4" s="1"/>
  <c r="E1143" i="4"/>
  <c r="F1143" i="4" s="1"/>
  <c r="E1142" i="4"/>
  <c r="F1142" i="4" s="1"/>
  <c r="E1141" i="4"/>
  <c r="F1141" i="4" s="1"/>
  <c r="E1140" i="4"/>
  <c r="F1140" i="4" s="1"/>
  <c r="E1139" i="4"/>
  <c r="F1139" i="4" s="1"/>
  <c r="E1138" i="4"/>
  <c r="F1138" i="4" s="1"/>
  <c r="E1137" i="4"/>
  <c r="F1137" i="4" s="1"/>
  <c r="E1136" i="4"/>
  <c r="F1136" i="4" s="1"/>
  <c r="F1135" i="4"/>
  <c r="E1135" i="4"/>
  <c r="E1134" i="4"/>
  <c r="F1134" i="4" s="1"/>
  <c r="F1133" i="4"/>
  <c r="E1133" i="4"/>
  <c r="E1132" i="4"/>
  <c r="F1132" i="4" s="1"/>
  <c r="F1131" i="4"/>
  <c r="E1131" i="4"/>
  <c r="E1130" i="4"/>
  <c r="F1130" i="4" s="1"/>
  <c r="F1129" i="4"/>
  <c r="E1129" i="4"/>
  <c r="E1128" i="4"/>
  <c r="F1128" i="4" s="1"/>
  <c r="F1127" i="4"/>
  <c r="E1127" i="4"/>
  <c r="E1126" i="4"/>
  <c r="F1126" i="4" s="1"/>
  <c r="F1125" i="4"/>
  <c r="E1125" i="4"/>
  <c r="E1124" i="4"/>
  <c r="F1124" i="4" s="1"/>
  <c r="F1123" i="4"/>
  <c r="E1123" i="4"/>
  <c r="E1122" i="4"/>
  <c r="F1122" i="4" s="1"/>
  <c r="F1121" i="4"/>
  <c r="E1121" i="4"/>
  <c r="E1120" i="4"/>
  <c r="F1120" i="4" s="1"/>
  <c r="F1119" i="4"/>
  <c r="E1119" i="4"/>
  <c r="E1118" i="4"/>
  <c r="F1118" i="4" s="1"/>
  <c r="F1117" i="4"/>
  <c r="E1117" i="4"/>
  <c r="E1116" i="4"/>
  <c r="F1116" i="4" s="1"/>
  <c r="F1115" i="4"/>
  <c r="E1115" i="4"/>
  <c r="E1114" i="4"/>
  <c r="F1114" i="4" s="1"/>
  <c r="F1113" i="4"/>
  <c r="E1113" i="4"/>
  <c r="E1112" i="4"/>
  <c r="F1112" i="4" s="1"/>
  <c r="F1111" i="4"/>
  <c r="E1111" i="4"/>
  <c r="E1110" i="4"/>
  <c r="F1110" i="4" s="1"/>
  <c r="D1110" i="4"/>
  <c r="F1109" i="4"/>
  <c r="E1109" i="4"/>
  <c r="F1108" i="4"/>
  <c r="E1108" i="4"/>
  <c r="F1107" i="4"/>
  <c r="E1107" i="4"/>
  <c r="F1106" i="4"/>
  <c r="E1106" i="4"/>
  <c r="E1105" i="4"/>
  <c r="F1105" i="4" s="1"/>
  <c r="F1104" i="4"/>
  <c r="E1104" i="4"/>
  <c r="E1103" i="4"/>
  <c r="F1103" i="4" s="1"/>
  <c r="F1102" i="4"/>
  <c r="E1102" i="4"/>
  <c r="E1101" i="4"/>
  <c r="F1101" i="4" s="1"/>
  <c r="F1100" i="4"/>
  <c r="E1100" i="4"/>
  <c r="E1099" i="4"/>
  <c r="F1099" i="4" s="1"/>
  <c r="F1098" i="4"/>
  <c r="E1098" i="4"/>
  <c r="E1097" i="4"/>
  <c r="F1097" i="4" s="1"/>
  <c r="F1096" i="4"/>
  <c r="E1096" i="4"/>
  <c r="E1095" i="4"/>
  <c r="F1095" i="4" s="1"/>
  <c r="F1094" i="4"/>
  <c r="E1094" i="4"/>
  <c r="E1092" i="4"/>
  <c r="F1092" i="4" s="1"/>
  <c r="F1091" i="4"/>
  <c r="E1091" i="4"/>
  <c r="E1090" i="4"/>
  <c r="F1090" i="4" s="1"/>
  <c r="F1089" i="4"/>
  <c r="E1089" i="4"/>
  <c r="E1088" i="4"/>
  <c r="F1088" i="4" s="1"/>
  <c r="F1087" i="4"/>
  <c r="E1087" i="4"/>
  <c r="E1086" i="4"/>
  <c r="F1086" i="4" s="1"/>
  <c r="F1085" i="4"/>
  <c r="E1085" i="4"/>
  <c r="E1084" i="4"/>
  <c r="F1084" i="4" s="1"/>
  <c r="F1083" i="4"/>
  <c r="E1083" i="4"/>
  <c r="E1082" i="4"/>
  <c r="F1082" i="4" s="1"/>
  <c r="F1081" i="4"/>
  <c r="E1081" i="4"/>
  <c r="E1080" i="4"/>
  <c r="F1080" i="4" s="1"/>
  <c r="F1079" i="4"/>
  <c r="E1079" i="4"/>
  <c r="E1078" i="4"/>
  <c r="F1078" i="4" s="1"/>
  <c r="F1077" i="4"/>
  <c r="E1077" i="4"/>
  <c r="E1076" i="4"/>
  <c r="F1076" i="4" s="1"/>
  <c r="F1075" i="4"/>
  <c r="E1075" i="4"/>
  <c r="E1074" i="4"/>
  <c r="F1074" i="4" s="1"/>
  <c r="F1073" i="4"/>
  <c r="E1073" i="4"/>
  <c r="E1072" i="4"/>
  <c r="F1072" i="4" s="1"/>
  <c r="F1071" i="4"/>
  <c r="E1071" i="4"/>
  <c r="E1070" i="4"/>
  <c r="F1070" i="4" s="1"/>
  <c r="F1069" i="4"/>
  <c r="E1069" i="4"/>
  <c r="E1068" i="4"/>
  <c r="F1068" i="4" s="1"/>
  <c r="F1067" i="4"/>
  <c r="E1067" i="4"/>
  <c r="E1066" i="4"/>
  <c r="F1066" i="4" s="1"/>
  <c r="F1065" i="4"/>
  <c r="E1065" i="4"/>
  <c r="E1064" i="4"/>
  <c r="F1064" i="4" s="1"/>
  <c r="F1063" i="4"/>
  <c r="E1063" i="4"/>
  <c r="E1062" i="4"/>
  <c r="F1062" i="4" s="1"/>
  <c r="F1061" i="4"/>
  <c r="E1061" i="4"/>
  <c r="E1060" i="4"/>
  <c r="F1060" i="4" s="1"/>
  <c r="F1059" i="4"/>
  <c r="E1059" i="4"/>
  <c r="E1058" i="4"/>
  <c r="F1058" i="4" s="1"/>
  <c r="F1057" i="4"/>
  <c r="E1057" i="4"/>
  <c r="E1056" i="4"/>
  <c r="F1056" i="4" s="1"/>
  <c r="F1055" i="4"/>
  <c r="E1055" i="4"/>
  <c r="E1054" i="4"/>
  <c r="F1054" i="4" s="1"/>
  <c r="F1053" i="4"/>
  <c r="E1053" i="4"/>
  <c r="E1052" i="4"/>
  <c r="F1052" i="4" s="1"/>
  <c r="F1051" i="4"/>
  <c r="E1051" i="4"/>
  <c r="E1050" i="4"/>
  <c r="F1050" i="4" s="1"/>
  <c r="F1049" i="4"/>
  <c r="E1049" i="4"/>
  <c r="E1048" i="4"/>
  <c r="F1048" i="4" s="1"/>
  <c r="F1047" i="4"/>
  <c r="E1047" i="4"/>
  <c r="E1046" i="4"/>
  <c r="F1046" i="4" s="1"/>
  <c r="F1045" i="4"/>
  <c r="E1045" i="4"/>
  <c r="E1044" i="4"/>
  <c r="F1044" i="4" s="1"/>
  <c r="F1043" i="4"/>
  <c r="E1043" i="4"/>
  <c r="E1042" i="4"/>
  <c r="F1042" i="4" s="1"/>
  <c r="F1041" i="4"/>
  <c r="E1041" i="4"/>
  <c r="E1040" i="4"/>
  <c r="F1040" i="4" s="1"/>
  <c r="F1039" i="4"/>
  <c r="E1039" i="4"/>
  <c r="E1038" i="4"/>
  <c r="F1038" i="4" s="1"/>
  <c r="F1037" i="4"/>
  <c r="E1037" i="4"/>
  <c r="E1036" i="4"/>
  <c r="F1036" i="4" s="1"/>
  <c r="F1035" i="4"/>
  <c r="E1035" i="4"/>
  <c r="E1034" i="4"/>
  <c r="F1034" i="4" s="1"/>
  <c r="F1033" i="4"/>
  <c r="E1033" i="4"/>
  <c r="E1032" i="4"/>
  <c r="F1032" i="4" s="1"/>
  <c r="F1031" i="4"/>
  <c r="E1031" i="4"/>
  <c r="E1030" i="4"/>
  <c r="F1030" i="4" s="1"/>
  <c r="F1029" i="4"/>
  <c r="E1029" i="4"/>
  <c r="E1028" i="4"/>
  <c r="F1028" i="4" s="1"/>
  <c r="F1027" i="4"/>
  <c r="E1027" i="4"/>
  <c r="E1026" i="4"/>
  <c r="F1026" i="4" s="1"/>
  <c r="F1025" i="4"/>
  <c r="E1025" i="4"/>
  <c r="E1024" i="4"/>
  <c r="F1024" i="4" s="1"/>
  <c r="F1023" i="4"/>
  <c r="E1023" i="4"/>
  <c r="E1022" i="4"/>
  <c r="F1022" i="4" s="1"/>
  <c r="F1021" i="4"/>
  <c r="E1021" i="4"/>
  <c r="E1020" i="4"/>
  <c r="F1020" i="4" s="1"/>
  <c r="F1019" i="4"/>
  <c r="E1019" i="4"/>
  <c r="E1018" i="4"/>
  <c r="F1018" i="4" s="1"/>
  <c r="F1017" i="4"/>
  <c r="E1017" i="4"/>
  <c r="E1016" i="4"/>
  <c r="F1016" i="4" s="1"/>
  <c r="F1015" i="4"/>
  <c r="E1015" i="4"/>
  <c r="E1014" i="4"/>
  <c r="F1014" i="4" s="1"/>
  <c r="F1013" i="4"/>
  <c r="E1013" i="4"/>
  <c r="E1012" i="4"/>
  <c r="F1012" i="4" s="1"/>
  <c r="F1011" i="4"/>
  <c r="E1011" i="4"/>
  <c r="E1010" i="4"/>
  <c r="F1010" i="4" s="1"/>
  <c r="F1009" i="4"/>
  <c r="E1009" i="4"/>
  <c r="E1008" i="4"/>
  <c r="F1008" i="4" s="1"/>
  <c r="F1007" i="4"/>
  <c r="E1007" i="4"/>
  <c r="E1006" i="4"/>
  <c r="F1006" i="4" s="1"/>
  <c r="F1005" i="4"/>
  <c r="E1005" i="4"/>
  <c r="E1004" i="4"/>
  <c r="F1004" i="4" s="1"/>
  <c r="F1003" i="4"/>
  <c r="E1003" i="4"/>
  <c r="E1002" i="4"/>
  <c r="F1002" i="4" s="1"/>
  <c r="F1001" i="4"/>
  <c r="E1001" i="4"/>
  <c r="E1000" i="4"/>
  <c r="F1000" i="4" s="1"/>
  <c r="F999" i="4"/>
  <c r="E999" i="4"/>
  <c r="E998" i="4"/>
  <c r="F998" i="4" s="1"/>
  <c r="F997" i="4"/>
  <c r="E997" i="4"/>
  <c r="E996" i="4"/>
  <c r="F996" i="4" s="1"/>
  <c r="F995" i="4"/>
  <c r="E995" i="4"/>
  <c r="E994" i="4"/>
  <c r="F994" i="4" s="1"/>
  <c r="F993" i="4"/>
  <c r="E993" i="4"/>
  <c r="E992" i="4"/>
  <c r="F992" i="4" s="1"/>
  <c r="F991" i="4"/>
  <c r="E991" i="4"/>
  <c r="E990" i="4"/>
  <c r="F990" i="4" s="1"/>
  <c r="F989" i="4"/>
  <c r="E989" i="4"/>
  <c r="E988" i="4"/>
  <c r="F988" i="4" s="1"/>
  <c r="F987" i="4"/>
  <c r="E987" i="4"/>
  <c r="E986" i="4"/>
  <c r="F986" i="4" s="1"/>
  <c r="F985" i="4"/>
  <c r="E985" i="4"/>
  <c r="E984" i="4"/>
  <c r="F984" i="4" s="1"/>
  <c r="F983" i="4"/>
  <c r="E983" i="4"/>
  <c r="E982" i="4"/>
  <c r="F982" i="4" s="1"/>
  <c r="F981" i="4"/>
  <c r="E981" i="4"/>
  <c r="E980" i="4"/>
  <c r="F980" i="4" s="1"/>
  <c r="F979" i="4"/>
  <c r="E979" i="4"/>
  <c r="E978" i="4"/>
  <c r="F978" i="4" s="1"/>
  <c r="F977" i="4"/>
  <c r="E977" i="4"/>
  <c r="E976" i="4"/>
  <c r="F976" i="4" s="1"/>
  <c r="F975" i="4"/>
  <c r="E975" i="4"/>
  <c r="E974" i="4"/>
  <c r="F974" i="4" s="1"/>
  <c r="F973" i="4"/>
  <c r="E973" i="4"/>
  <c r="E972" i="4"/>
  <c r="F972" i="4" s="1"/>
  <c r="F971" i="4"/>
  <c r="E971" i="4"/>
  <c r="E970" i="4"/>
  <c r="F970" i="4" s="1"/>
  <c r="F969" i="4"/>
  <c r="E969" i="4"/>
  <c r="E968" i="4"/>
  <c r="F968" i="4" s="1"/>
  <c r="F967" i="4"/>
  <c r="E967" i="4"/>
  <c r="E966" i="4"/>
  <c r="F966" i="4" s="1"/>
  <c r="F965" i="4"/>
  <c r="E965" i="4"/>
  <c r="E964" i="4"/>
  <c r="F964" i="4" s="1"/>
  <c r="F963" i="4"/>
  <c r="E963" i="4"/>
  <c r="E962" i="4"/>
  <c r="F962" i="4" s="1"/>
  <c r="F961" i="4"/>
  <c r="E961" i="4"/>
  <c r="E960" i="4"/>
  <c r="F960" i="4" s="1"/>
  <c r="F959" i="4"/>
  <c r="E959" i="4"/>
  <c r="E958" i="4"/>
  <c r="F958" i="4" s="1"/>
  <c r="E957" i="4"/>
  <c r="F957" i="4" s="1"/>
  <c r="E956" i="4"/>
  <c r="F956" i="4" s="1"/>
  <c r="F955" i="4"/>
  <c r="E955" i="4"/>
  <c r="E954" i="4"/>
  <c r="F954" i="4" s="1"/>
  <c r="E953" i="4"/>
  <c r="F953" i="4" s="1"/>
  <c r="E952" i="4"/>
  <c r="F952" i="4" s="1"/>
  <c r="F951" i="4"/>
  <c r="E951" i="4"/>
  <c r="E950" i="4"/>
  <c r="F950" i="4" s="1"/>
  <c r="E949" i="4"/>
  <c r="F949" i="4" s="1"/>
  <c r="E948" i="4"/>
  <c r="F948" i="4" s="1"/>
  <c r="F947" i="4"/>
  <c r="E947" i="4"/>
  <c r="E946" i="4"/>
  <c r="F946" i="4" s="1"/>
  <c r="E945" i="4"/>
  <c r="F945" i="4" s="1"/>
  <c r="E944" i="4"/>
  <c r="F944" i="4" s="1"/>
  <c r="F943" i="4"/>
  <c r="E943" i="4"/>
  <c r="E942" i="4"/>
  <c r="F942" i="4" s="1"/>
  <c r="E941" i="4"/>
  <c r="F941" i="4" s="1"/>
  <c r="E940" i="4"/>
  <c r="F940" i="4" s="1"/>
  <c r="F939" i="4"/>
  <c r="E939" i="4"/>
  <c r="E938" i="4"/>
  <c r="F938" i="4" s="1"/>
  <c r="E937" i="4"/>
  <c r="F937" i="4" s="1"/>
  <c r="E936" i="4"/>
  <c r="F936" i="4" s="1"/>
  <c r="F935" i="4"/>
  <c r="E935" i="4"/>
  <c r="F934" i="4"/>
  <c r="E934" i="4"/>
  <c r="F933" i="4"/>
  <c r="E933" i="4"/>
  <c r="F932" i="4"/>
  <c r="E932" i="4"/>
  <c r="F931" i="4"/>
  <c r="E931" i="4"/>
  <c r="F930" i="4"/>
  <c r="E930" i="4"/>
  <c r="F929" i="4"/>
  <c r="E929" i="4"/>
  <c r="F928" i="4"/>
  <c r="E928" i="4"/>
  <c r="F927" i="4"/>
  <c r="E927" i="4"/>
  <c r="F926" i="4"/>
  <c r="E926" i="4"/>
  <c r="F925" i="4"/>
  <c r="E925" i="4"/>
  <c r="F924" i="4"/>
  <c r="E924" i="4"/>
  <c r="F923" i="4"/>
  <c r="E923" i="4"/>
  <c r="F922" i="4"/>
  <c r="E922" i="4"/>
  <c r="F921" i="4"/>
  <c r="E921" i="4"/>
  <c r="F920" i="4"/>
  <c r="E920" i="4"/>
  <c r="F919" i="4"/>
  <c r="E919" i="4"/>
  <c r="F918" i="4"/>
  <c r="E918" i="4"/>
  <c r="F917" i="4"/>
  <c r="E917" i="4"/>
  <c r="F916" i="4"/>
  <c r="E916" i="4"/>
  <c r="F915" i="4"/>
  <c r="E915" i="4"/>
  <c r="F914" i="4"/>
  <c r="E914" i="4"/>
  <c r="F913" i="4"/>
  <c r="E913" i="4"/>
  <c r="F912" i="4"/>
  <c r="E912" i="4"/>
  <c r="F911" i="4"/>
  <c r="E911" i="4"/>
  <c r="F910" i="4"/>
  <c r="E910" i="4"/>
  <c r="F909" i="4"/>
  <c r="E909" i="4"/>
  <c r="F908" i="4"/>
  <c r="E908" i="4"/>
  <c r="F907" i="4"/>
  <c r="E907" i="4"/>
  <c r="F906" i="4"/>
  <c r="E906" i="4"/>
  <c r="F905" i="4"/>
  <c r="E905" i="4"/>
  <c r="F904" i="4"/>
  <c r="E904" i="4"/>
  <c r="F903" i="4"/>
  <c r="E903" i="4"/>
  <c r="F902" i="4"/>
  <c r="E902" i="4"/>
  <c r="F901" i="4"/>
  <c r="E901" i="4"/>
  <c r="F900" i="4"/>
  <c r="E900" i="4"/>
  <c r="F899" i="4"/>
  <c r="E899" i="4"/>
  <c r="F898" i="4"/>
  <c r="E898" i="4"/>
  <c r="F897" i="4"/>
  <c r="E897" i="4"/>
  <c r="F896" i="4"/>
  <c r="E896" i="4"/>
  <c r="F895" i="4"/>
  <c r="E895" i="4"/>
  <c r="F894" i="4"/>
  <c r="E894" i="4"/>
  <c r="F893" i="4"/>
  <c r="E893" i="4"/>
  <c r="F892" i="4"/>
  <c r="E892" i="4"/>
  <c r="F891" i="4"/>
  <c r="E891" i="4"/>
  <c r="F890" i="4"/>
  <c r="E890" i="4"/>
  <c r="F889" i="4"/>
  <c r="E889" i="4"/>
  <c r="F888" i="4"/>
  <c r="E888" i="4"/>
  <c r="F887" i="4"/>
  <c r="E887" i="4"/>
  <c r="F886" i="4"/>
  <c r="E886" i="4"/>
  <c r="F885" i="4"/>
  <c r="E885" i="4"/>
  <c r="F884" i="4"/>
  <c r="E884" i="4"/>
  <c r="F883" i="4"/>
  <c r="E883" i="4"/>
  <c r="F882" i="4"/>
  <c r="E882" i="4"/>
  <c r="F881" i="4"/>
  <c r="E881" i="4"/>
  <c r="F880" i="4"/>
  <c r="E880" i="4"/>
  <c r="F879" i="4"/>
  <c r="E879" i="4"/>
  <c r="F877" i="4"/>
  <c r="E877" i="4"/>
  <c r="F876" i="4"/>
  <c r="E876" i="4"/>
  <c r="F875" i="4"/>
  <c r="E875" i="4"/>
  <c r="F874" i="4"/>
  <c r="E874" i="4"/>
  <c r="F873" i="4"/>
  <c r="E873" i="4"/>
  <c r="F872" i="4"/>
  <c r="E872" i="4"/>
  <c r="F871" i="4"/>
  <c r="E871" i="4"/>
  <c r="F870" i="4"/>
  <c r="E870" i="4"/>
  <c r="F869" i="4"/>
  <c r="E869" i="4"/>
  <c r="F868" i="4"/>
  <c r="E868" i="4"/>
  <c r="F867" i="4"/>
  <c r="E867" i="4"/>
  <c r="F866" i="4"/>
  <c r="E866" i="4"/>
  <c r="F865" i="4"/>
  <c r="E865" i="4"/>
  <c r="F864" i="4"/>
  <c r="E864" i="4"/>
  <c r="F863" i="4"/>
  <c r="E863" i="4"/>
  <c r="F862" i="4"/>
  <c r="E862" i="4"/>
  <c r="F861" i="4"/>
  <c r="E861" i="4"/>
  <c r="F860" i="4"/>
  <c r="E860" i="4"/>
  <c r="F859" i="4"/>
  <c r="E859" i="4"/>
  <c r="F858" i="4"/>
  <c r="E858" i="4"/>
  <c r="F857" i="4"/>
  <c r="E857" i="4"/>
  <c r="F856" i="4"/>
  <c r="E856" i="4"/>
  <c r="F855" i="4"/>
  <c r="E855" i="4"/>
  <c r="F854" i="4"/>
  <c r="E854" i="4"/>
  <c r="F853" i="4"/>
  <c r="E853" i="4"/>
  <c r="F852" i="4"/>
  <c r="E852" i="4"/>
  <c r="F851" i="4"/>
  <c r="E851" i="4"/>
  <c r="F849" i="4"/>
  <c r="E849" i="4"/>
  <c r="F848" i="4"/>
  <c r="E848" i="4"/>
  <c r="F847" i="4"/>
  <c r="E847" i="4"/>
  <c r="F846" i="4"/>
  <c r="E846" i="4"/>
  <c r="F845" i="4"/>
  <c r="E845" i="4"/>
  <c r="F844" i="4"/>
  <c r="E844" i="4"/>
  <c r="F843" i="4"/>
  <c r="E843" i="4"/>
  <c r="F842" i="4"/>
  <c r="E842" i="4"/>
  <c r="F841" i="4"/>
  <c r="E841" i="4"/>
  <c r="F840" i="4"/>
  <c r="E840" i="4"/>
  <c r="F839" i="4"/>
  <c r="E839" i="4"/>
  <c r="F838" i="4"/>
  <c r="E838" i="4"/>
  <c r="F837" i="4"/>
  <c r="E837" i="4"/>
  <c r="F836" i="4"/>
  <c r="E836" i="4"/>
  <c r="F835" i="4"/>
  <c r="E835" i="4"/>
  <c r="F834" i="4"/>
  <c r="E834" i="4"/>
  <c r="F833" i="4"/>
  <c r="E833" i="4"/>
  <c r="F832" i="4"/>
  <c r="E832" i="4"/>
  <c r="F831" i="4"/>
  <c r="E831" i="4"/>
  <c r="F830" i="4"/>
  <c r="E830" i="4"/>
  <c r="F829" i="4"/>
  <c r="E829" i="4"/>
  <c r="F828" i="4"/>
  <c r="E828" i="4"/>
  <c r="F827" i="4"/>
  <c r="E827" i="4"/>
  <c r="F826" i="4"/>
  <c r="E826" i="4"/>
  <c r="F825" i="4"/>
  <c r="E825" i="4"/>
  <c r="F824" i="4"/>
  <c r="E824" i="4"/>
  <c r="F823" i="4"/>
  <c r="E823" i="4"/>
  <c r="F822" i="4"/>
  <c r="E822" i="4"/>
  <c r="F821" i="4"/>
  <c r="E821" i="4"/>
  <c r="F820" i="4"/>
  <c r="E820" i="4"/>
  <c r="F819" i="4"/>
  <c r="E819" i="4"/>
  <c r="F818" i="4"/>
  <c r="E818" i="4"/>
  <c r="F817" i="4"/>
  <c r="E817" i="4"/>
  <c r="F816" i="4"/>
  <c r="E816" i="4"/>
  <c r="F815" i="4"/>
  <c r="E815" i="4"/>
  <c r="F814" i="4"/>
  <c r="E814" i="4"/>
  <c r="F813" i="4"/>
  <c r="E813" i="4"/>
  <c r="F812" i="4"/>
  <c r="E812" i="4"/>
  <c r="F811" i="4"/>
  <c r="E811" i="4"/>
  <c r="E810" i="4"/>
  <c r="F810" i="4" s="1"/>
  <c r="F809" i="4"/>
  <c r="E809" i="4"/>
  <c r="F808" i="4"/>
  <c r="E808" i="4"/>
  <c r="F807" i="4"/>
  <c r="E807" i="4"/>
  <c r="F806" i="4"/>
  <c r="E806" i="4"/>
  <c r="F805" i="4"/>
  <c r="E805" i="4"/>
  <c r="F804" i="4"/>
  <c r="E804" i="4"/>
  <c r="F803" i="4"/>
  <c r="E803" i="4"/>
  <c r="F802" i="4"/>
  <c r="E802" i="4"/>
  <c r="F801" i="4"/>
  <c r="E801" i="4"/>
  <c r="E800" i="4"/>
  <c r="F800" i="4" s="1"/>
  <c r="F799" i="4"/>
  <c r="E799" i="4"/>
  <c r="E798" i="4"/>
  <c r="F798" i="4" s="1"/>
  <c r="F797" i="4"/>
  <c r="E797" i="4"/>
  <c r="E796" i="4"/>
  <c r="F796" i="4" s="1"/>
  <c r="F795" i="4"/>
  <c r="E795" i="4"/>
  <c r="E794" i="4"/>
  <c r="F794" i="4" s="1"/>
  <c r="F793" i="4"/>
  <c r="E793" i="4"/>
  <c r="E792" i="4"/>
  <c r="F792" i="4" s="1"/>
  <c r="F791" i="4"/>
  <c r="E791" i="4"/>
  <c r="E790" i="4"/>
  <c r="F790" i="4" s="1"/>
  <c r="F789" i="4"/>
  <c r="E789" i="4"/>
  <c r="E788" i="4"/>
  <c r="F788" i="4" s="1"/>
  <c r="F787" i="4"/>
  <c r="E787" i="4"/>
  <c r="E786" i="4"/>
  <c r="F786" i="4" s="1"/>
  <c r="F785" i="4"/>
  <c r="E785" i="4"/>
  <c r="E784" i="4"/>
  <c r="F784" i="4" s="1"/>
  <c r="F783" i="4"/>
  <c r="E783" i="4"/>
  <c r="E782" i="4"/>
  <c r="F782" i="4" s="1"/>
  <c r="F781" i="4"/>
  <c r="E781" i="4"/>
  <c r="E780" i="4"/>
  <c r="F780" i="4" s="1"/>
  <c r="F779" i="4"/>
  <c r="E779" i="4"/>
  <c r="E778" i="4"/>
  <c r="F778" i="4" s="1"/>
  <c r="E777" i="4"/>
  <c r="F777" i="4" s="1"/>
  <c r="E776" i="4"/>
  <c r="F776" i="4" s="1"/>
  <c r="F775" i="4"/>
  <c r="E775" i="4"/>
  <c r="E774" i="4"/>
  <c r="F774" i="4" s="1"/>
  <c r="E773" i="4"/>
  <c r="F773" i="4" s="1"/>
  <c r="E772" i="4"/>
  <c r="F772" i="4" s="1"/>
  <c r="F771" i="4"/>
  <c r="E771" i="4"/>
  <c r="E770" i="4"/>
  <c r="F770" i="4" s="1"/>
  <c r="E769" i="4"/>
  <c r="F769" i="4" s="1"/>
  <c r="E768" i="4"/>
  <c r="F768" i="4" s="1"/>
  <c r="F767" i="4"/>
  <c r="E767" i="4"/>
  <c r="E766" i="4"/>
  <c r="F766" i="4" s="1"/>
  <c r="E765" i="4"/>
  <c r="F765" i="4" s="1"/>
  <c r="E764" i="4"/>
  <c r="F764" i="4" s="1"/>
  <c r="F763" i="4"/>
  <c r="E763" i="4"/>
  <c r="E762" i="4"/>
  <c r="F762" i="4" s="1"/>
  <c r="E761" i="4"/>
  <c r="F761" i="4" s="1"/>
  <c r="E760" i="4"/>
  <c r="F760" i="4" s="1"/>
  <c r="F759" i="4"/>
  <c r="E759" i="4"/>
  <c r="E758" i="4"/>
  <c r="F758" i="4" s="1"/>
  <c r="E756" i="4"/>
  <c r="F756" i="4" s="1"/>
  <c r="E755" i="4"/>
  <c r="F755" i="4" s="1"/>
  <c r="F754" i="4"/>
  <c r="E754" i="4"/>
  <c r="E753" i="4"/>
  <c r="F753" i="4" s="1"/>
  <c r="F752" i="4"/>
  <c r="F751" i="4"/>
  <c r="E751" i="4"/>
  <c r="E750" i="4"/>
  <c r="F750" i="4" s="1"/>
  <c r="F749" i="4"/>
  <c r="E749" i="4"/>
  <c r="E748" i="4"/>
  <c r="F748" i="4" s="1"/>
  <c r="F747" i="4"/>
  <c r="E747" i="4"/>
  <c r="E746" i="4"/>
  <c r="F746" i="4" s="1"/>
  <c r="F745" i="4"/>
  <c r="E745" i="4"/>
  <c r="E744" i="4"/>
  <c r="F744" i="4" s="1"/>
  <c r="F743" i="4"/>
  <c r="E743" i="4"/>
  <c r="E742" i="4"/>
  <c r="F742" i="4" s="1"/>
  <c r="F741" i="4"/>
  <c r="E741" i="4"/>
  <c r="E740" i="4"/>
  <c r="F740" i="4" s="1"/>
  <c r="F739" i="4"/>
  <c r="E739" i="4"/>
  <c r="E738" i="4"/>
  <c r="F738" i="4" s="1"/>
  <c r="F737" i="4"/>
  <c r="E737" i="4"/>
  <c r="E736" i="4"/>
  <c r="F736" i="4" s="1"/>
  <c r="F735" i="4"/>
  <c r="E735" i="4"/>
  <c r="E734" i="4"/>
  <c r="F734" i="4" s="1"/>
  <c r="F733" i="4"/>
  <c r="E733" i="4"/>
  <c r="E732" i="4"/>
  <c r="F732" i="4" s="1"/>
  <c r="F731" i="4"/>
  <c r="E731" i="4"/>
  <c r="E730" i="4"/>
  <c r="F730" i="4" s="1"/>
  <c r="F729" i="4"/>
  <c r="E729" i="4"/>
  <c r="E728" i="4"/>
  <c r="F728" i="4" s="1"/>
  <c r="F727" i="4"/>
  <c r="E727" i="4"/>
  <c r="E726" i="4"/>
  <c r="F726" i="4" s="1"/>
  <c r="F725" i="4"/>
  <c r="E725" i="4"/>
  <c r="E724" i="4"/>
  <c r="F724" i="4" s="1"/>
  <c r="F723" i="4"/>
  <c r="E723" i="4"/>
  <c r="E722" i="4"/>
  <c r="F722" i="4" s="1"/>
  <c r="F721" i="4"/>
  <c r="E721" i="4"/>
  <c r="E720" i="4"/>
  <c r="F720" i="4" s="1"/>
  <c r="F719" i="4"/>
  <c r="E719" i="4"/>
  <c r="E718" i="4"/>
  <c r="F718" i="4" s="1"/>
  <c r="F717" i="4"/>
  <c r="E717" i="4"/>
  <c r="E716" i="4"/>
  <c r="F716" i="4" s="1"/>
  <c r="F715" i="4"/>
  <c r="E715" i="4"/>
  <c r="E714" i="4"/>
  <c r="F714" i="4" s="1"/>
  <c r="F713" i="4"/>
  <c r="E713" i="4"/>
  <c r="E712" i="4"/>
  <c r="F712" i="4" s="1"/>
  <c r="F711" i="4"/>
  <c r="E711" i="4"/>
  <c r="E710" i="4"/>
  <c r="F710" i="4" s="1"/>
  <c r="F709" i="4"/>
  <c r="E709" i="4"/>
  <c r="E708" i="4"/>
  <c r="F708" i="4" s="1"/>
  <c r="F707" i="4"/>
  <c r="E707" i="4"/>
  <c r="E706" i="4"/>
  <c r="F706" i="4" s="1"/>
  <c r="F705" i="4"/>
  <c r="E705" i="4"/>
  <c r="E704" i="4"/>
  <c r="F704" i="4" s="1"/>
  <c r="F703" i="4"/>
  <c r="E703" i="4"/>
  <c r="E702" i="4"/>
  <c r="F702" i="4" s="1"/>
  <c r="F701" i="4"/>
  <c r="E701" i="4"/>
  <c r="E700" i="4"/>
  <c r="F700" i="4" s="1"/>
  <c r="F699" i="4"/>
  <c r="E699" i="4"/>
  <c r="E698" i="4"/>
  <c r="F698" i="4" s="1"/>
  <c r="F697" i="4"/>
  <c r="E697" i="4"/>
  <c r="E696" i="4"/>
  <c r="F696" i="4" s="1"/>
  <c r="F695" i="4"/>
  <c r="E695" i="4"/>
  <c r="E693" i="4"/>
  <c r="F693" i="4" s="1"/>
  <c r="F692" i="4"/>
  <c r="E692" i="4"/>
  <c r="E691" i="4"/>
  <c r="F691" i="4" s="1"/>
  <c r="F690" i="4"/>
  <c r="E690" i="4"/>
  <c r="E689" i="4"/>
  <c r="F689" i="4" s="1"/>
  <c r="F685" i="4"/>
  <c r="E685" i="4"/>
  <c r="E684" i="4"/>
  <c r="F684" i="4" s="1"/>
  <c r="F683" i="4"/>
  <c r="E683" i="4"/>
  <c r="E682" i="4"/>
  <c r="F682" i="4" s="1"/>
  <c r="F681" i="4"/>
  <c r="E681" i="4"/>
  <c r="E680" i="4"/>
  <c r="F680" i="4" s="1"/>
  <c r="F679" i="4"/>
  <c r="E679" i="4"/>
  <c r="E678" i="4"/>
  <c r="F678" i="4" s="1"/>
  <c r="F677" i="4"/>
  <c r="E677" i="4"/>
  <c r="E676" i="4"/>
  <c r="F676" i="4" s="1"/>
  <c r="F675" i="4"/>
  <c r="E675" i="4"/>
  <c r="E674" i="4"/>
  <c r="F674" i="4" s="1"/>
  <c r="F673" i="4"/>
  <c r="E673" i="4"/>
  <c r="E672" i="4"/>
  <c r="F672" i="4" s="1"/>
  <c r="F671" i="4"/>
  <c r="E671" i="4"/>
  <c r="E670" i="4"/>
  <c r="F670" i="4" s="1"/>
  <c r="F669" i="4"/>
  <c r="E669" i="4"/>
  <c r="E668" i="4"/>
  <c r="F668" i="4" s="1"/>
  <c r="F667" i="4"/>
  <c r="E667" i="4"/>
  <c r="E666" i="4"/>
  <c r="F666" i="4" s="1"/>
  <c r="F665" i="4"/>
  <c r="E665" i="4"/>
  <c r="E664" i="4"/>
  <c r="F664" i="4" s="1"/>
  <c r="F663" i="4"/>
  <c r="E663" i="4"/>
  <c r="E662" i="4"/>
  <c r="F662" i="4" s="1"/>
  <c r="F661" i="4"/>
  <c r="E661" i="4"/>
  <c r="E660" i="4"/>
  <c r="F660" i="4" s="1"/>
  <c r="F659" i="4"/>
  <c r="E659" i="4"/>
  <c r="E658" i="4"/>
  <c r="F658" i="4" s="1"/>
  <c r="F657" i="4"/>
  <c r="E657" i="4"/>
  <c r="E656" i="4"/>
  <c r="F656" i="4" s="1"/>
  <c r="F655" i="4"/>
  <c r="E655" i="4"/>
  <c r="E654" i="4"/>
  <c r="F654" i="4" s="1"/>
  <c r="F653" i="4"/>
  <c r="E653" i="4"/>
  <c r="E652" i="4"/>
  <c r="F652" i="4" s="1"/>
  <c r="F651" i="4"/>
  <c r="E651" i="4"/>
  <c r="E650" i="4"/>
  <c r="F650" i="4" s="1"/>
  <c r="F649" i="4"/>
  <c r="E649" i="4"/>
  <c r="E648" i="4"/>
  <c r="F648" i="4" s="1"/>
  <c r="F647" i="4"/>
  <c r="E647" i="4"/>
  <c r="E646" i="4"/>
  <c r="F646" i="4" s="1"/>
  <c r="F645" i="4"/>
  <c r="E645" i="4"/>
  <c r="E644" i="4"/>
  <c r="F644" i="4" s="1"/>
  <c r="F643" i="4"/>
  <c r="E643" i="4"/>
  <c r="E642" i="4"/>
  <c r="F642" i="4" s="1"/>
  <c r="F641" i="4"/>
  <c r="E641" i="4"/>
  <c r="E640" i="4"/>
  <c r="F640" i="4" s="1"/>
  <c r="F639" i="4"/>
  <c r="E639" i="4"/>
  <c r="E638" i="4"/>
  <c r="F638" i="4" s="1"/>
  <c r="F637" i="4"/>
  <c r="E637" i="4"/>
  <c r="E636" i="4"/>
  <c r="F636" i="4" s="1"/>
  <c r="F635" i="4"/>
  <c r="E635" i="4"/>
  <c r="E634" i="4"/>
  <c r="F634" i="4" s="1"/>
  <c r="F633" i="4"/>
  <c r="E633" i="4"/>
  <c r="E631" i="4"/>
  <c r="F631" i="4" s="1"/>
  <c r="F630" i="4"/>
  <c r="E630" i="4"/>
  <c r="E629" i="4"/>
  <c r="F629" i="4" s="1"/>
  <c r="F628" i="4"/>
  <c r="E628" i="4"/>
  <c r="E627" i="4"/>
  <c r="F627" i="4" s="1"/>
  <c r="F626" i="4"/>
  <c r="E626" i="4"/>
  <c r="E625" i="4"/>
  <c r="F625" i="4" s="1"/>
  <c r="F624" i="4"/>
  <c r="E624" i="4"/>
  <c r="E623" i="4"/>
  <c r="F623" i="4" s="1"/>
  <c r="F622" i="4"/>
  <c r="E622" i="4"/>
  <c r="E621" i="4"/>
  <c r="F621" i="4" s="1"/>
  <c r="F620" i="4"/>
  <c r="E620" i="4"/>
  <c r="E619" i="4"/>
  <c r="F619" i="4" s="1"/>
  <c r="F618" i="4"/>
  <c r="E618" i="4"/>
  <c r="E617" i="4"/>
  <c r="F617" i="4" s="1"/>
  <c r="F616" i="4"/>
  <c r="E616" i="4"/>
  <c r="E615" i="4"/>
  <c r="F615" i="4" s="1"/>
  <c r="F614" i="4"/>
  <c r="E614" i="4"/>
  <c r="E613" i="4"/>
  <c r="F613" i="4" s="1"/>
  <c r="F612" i="4"/>
  <c r="E612" i="4"/>
  <c r="E611" i="4"/>
  <c r="F611" i="4" s="1"/>
  <c r="F610" i="4"/>
  <c r="E610" i="4"/>
  <c r="E609" i="4"/>
  <c r="F609" i="4" s="1"/>
  <c r="F608" i="4"/>
  <c r="E608" i="4"/>
  <c r="E607" i="4"/>
  <c r="F607" i="4" s="1"/>
  <c r="F606" i="4"/>
  <c r="E606" i="4"/>
  <c r="E605" i="4"/>
  <c r="F605" i="4" s="1"/>
  <c r="F604" i="4"/>
  <c r="E604" i="4"/>
  <c r="E603" i="4"/>
  <c r="F603" i="4" s="1"/>
  <c r="F602" i="4"/>
  <c r="E602" i="4"/>
  <c r="E601" i="4"/>
  <c r="F601" i="4" s="1"/>
  <c r="F600" i="4"/>
  <c r="E600" i="4"/>
  <c r="E599" i="4"/>
  <c r="F599" i="4" s="1"/>
  <c r="F598" i="4"/>
  <c r="E598" i="4"/>
  <c r="E597" i="4"/>
  <c r="F597" i="4" s="1"/>
  <c r="F596" i="4"/>
  <c r="E596" i="4"/>
  <c r="E595" i="4"/>
  <c r="F595" i="4" s="1"/>
  <c r="F594" i="4"/>
  <c r="E594" i="4"/>
  <c r="E593" i="4"/>
  <c r="F593" i="4" s="1"/>
  <c r="E592" i="4"/>
  <c r="F592" i="4" s="1"/>
  <c r="E591" i="4"/>
  <c r="F591" i="4" s="1"/>
  <c r="F590" i="4"/>
  <c r="E590" i="4"/>
  <c r="E589" i="4"/>
  <c r="F589" i="4" s="1"/>
  <c r="E588" i="4"/>
  <c r="F588" i="4" s="1"/>
  <c r="E587" i="4"/>
  <c r="F587" i="4" s="1"/>
  <c r="F586" i="4"/>
  <c r="E586" i="4"/>
  <c r="E585" i="4"/>
  <c r="F585" i="4" s="1"/>
  <c r="E584" i="4"/>
  <c r="F584" i="4" s="1"/>
  <c r="E583" i="4"/>
  <c r="F583" i="4" s="1"/>
  <c r="F582" i="4"/>
  <c r="E582" i="4"/>
  <c r="F581" i="4"/>
  <c r="E581" i="4"/>
  <c r="F580" i="4"/>
  <c r="E580" i="4"/>
  <c r="F579" i="4"/>
  <c r="E579" i="4"/>
  <c r="F578" i="4"/>
  <c r="E578" i="4"/>
  <c r="F576" i="4"/>
  <c r="E576" i="4"/>
  <c r="F575" i="4"/>
  <c r="E575" i="4"/>
  <c r="F574" i="4"/>
  <c r="E574" i="4"/>
  <c r="F573" i="4"/>
  <c r="E573" i="4"/>
  <c r="F572" i="4"/>
  <c r="E572" i="4"/>
  <c r="F571" i="4"/>
  <c r="E571" i="4"/>
  <c r="F570" i="4"/>
  <c r="E570" i="4"/>
  <c r="F569" i="4"/>
  <c r="E569" i="4"/>
  <c r="F568" i="4"/>
  <c r="E568" i="4"/>
  <c r="F567" i="4"/>
  <c r="E567" i="4"/>
  <c r="F566" i="4"/>
  <c r="E566" i="4"/>
  <c r="F565" i="4"/>
  <c r="E565" i="4"/>
  <c r="F564" i="4"/>
  <c r="E564" i="4"/>
  <c r="F563" i="4"/>
  <c r="E563" i="4"/>
  <c r="E562" i="4"/>
  <c r="F562" i="4" s="1"/>
  <c r="F561" i="4"/>
  <c r="E561" i="4"/>
  <c r="E560" i="4"/>
  <c r="F560" i="4" s="1"/>
  <c r="F559" i="4"/>
  <c r="E559" i="4"/>
  <c r="E558" i="4"/>
  <c r="F558" i="4" s="1"/>
  <c r="F557" i="4"/>
  <c r="E557" i="4"/>
  <c r="E556" i="4"/>
  <c r="F556" i="4" s="1"/>
  <c r="F555" i="4"/>
  <c r="E555" i="4"/>
  <c r="E554" i="4"/>
  <c r="F554" i="4" s="1"/>
  <c r="F553" i="4"/>
  <c r="E553" i="4"/>
  <c r="E552" i="4"/>
  <c r="F552" i="4" s="1"/>
  <c r="F551" i="4"/>
  <c r="E551" i="4"/>
  <c r="E550" i="4"/>
  <c r="F550" i="4" s="1"/>
  <c r="F549" i="4"/>
  <c r="E549" i="4"/>
  <c r="E548" i="4"/>
  <c r="F548" i="4" s="1"/>
  <c r="F547" i="4"/>
  <c r="E547" i="4"/>
  <c r="E546" i="4"/>
  <c r="F546" i="4" s="1"/>
  <c r="F545" i="4"/>
  <c r="E545" i="4"/>
  <c r="E544" i="4"/>
  <c r="F544" i="4" s="1"/>
  <c r="F543" i="4"/>
  <c r="E543" i="4"/>
  <c r="E542" i="4"/>
  <c r="F542" i="4" s="1"/>
  <c r="F541" i="4"/>
  <c r="E541" i="4"/>
  <c r="E540" i="4"/>
  <c r="F540" i="4" s="1"/>
  <c r="F539" i="4"/>
  <c r="E539" i="4"/>
  <c r="E538" i="4"/>
  <c r="F538" i="4" s="1"/>
  <c r="F537" i="4"/>
  <c r="E537" i="4"/>
  <c r="E536" i="4"/>
  <c r="F536" i="4" s="1"/>
  <c r="F535" i="4"/>
  <c r="E535" i="4"/>
  <c r="E534" i="4"/>
  <c r="F534" i="4" s="1"/>
  <c r="F533" i="4"/>
  <c r="E533" i="4"/>
  <c r="E532" i="4"/>
  <c r="F532" i="4" s="1"/>
  <c r="F531" i="4"/>
  <c r="E531" i="4"/>
  <c r="E530" i="4"/>
  <c r="F530" i="4" s="1"/>
  <c r="F529" i="4"/>
  <c r="E529" i="4"/>
  <c r="E528" i="4"/>
  <c r="F528" i="4" s="1"/>
  <c r="F527" i="4"/>
  <c r="E527" i="4"/>
  <c r="E526" i="4"/>
  <c r="F526" i="4" s="1"/>
  <c r="F525" i="4"/>
  <c r="E525" i="4"/>
  <c r="E524" i="4"/>
  <c r="F524" i="4" s="1"/>
  <c r="F523" i="4"/>
  <c r="E523" i="4"/>
  <c r="E522" i="4"/>
  <c r="F522" i="4" s="1"/>
  <c r="F521" i="4"/>
  <c r="E521" i="4"/>
  <c r="E520" i="4"/>
  <c r="F520" i="4" s="1"/>
  <c r="F519" i="4"/>
  <c r="E519" i="4"/>
  <c r="E518" i="4"/>
  <c r="F518" i="4" s="1"/>
  <c r="F517" i="4"/>
  <c r="E517" i="4"/>
  <c r="E516" i="4"/>
  <c r="F516" i="4" s="1"/>
  <c r="F515" i="4"/>
  <c r="E515" i="4"/>
  <c r="E514" i="4"/>
  <c r="F514" i="4" s="1"/>
  <c r="F513" i="4"/>
  <c r="E513" i="4"/>
  <c r="E512" i="4"/>
  <c r="F512" i="4" s="1"/>
  <c r="F511" i="4"/>
  <c r="E511" i="4"/>
  <c r="E510" i="4"/>
  <c r="F510" i="4" s="1"/>
  <c r="F509" i="4"/>
  <c r="E509" i="4"/>
  <c r="E508" i="4"/>
  <c r="F508" i="4" s="1"/>
  <c r="F507" i="4"/>
  <c r="E507" i="4"/>
  <c r="E506" i="4"/>
  <c r="F506" i="4" s="1"/>
  <c r="F505" i="4"/>
  <c r="E505" i="4"/>
  <c r="E504" i="4"/>
  <c r="F504" i="4" s="1"/>
  <c r="F503" i="4"/>
  <c r="E503" i="4"/>
  <c r="E502" i="4"/>
  <c r="F502" i="4" s="1"/>
  <c r="F501" i="4"/>
  <c r="E501" i="4"/>
  <c r="E500" i="4"/>
  <c r="F500" i="4" s="1"/>
  <c r="F499" i="4"/>
  <c r="E499" i="4"/>
  <c r="E498" i="4"/>
  <c r="F498" i="4" s="1"/>
  <c r="F497" i="4"/>
  <c r="E497" i="4"/>
  <c r="E496" i="4"/>
  <c r="F496" i="4" s="1"/>
  <c r="F495" i="4"/>
  <c r="E495" i="4"/>
  <c r="E494" i="4"/>
  <c r="F494" i="4" s="1"/>
  <c r="F493" i="4"/>
  <c r="E493" i="4"/>
  <c r="E492" i="4"/>
  <c r="F492" i="4" s="1"/>
  <c r="F491" i="4"/>
  <c r="E491" i="4"/>
  <c r="E490" i="4"/>
  <c r="F490" i="4" s="1"/>
  <c r="F489" i="4"/>
  <c r="E489" i="4"/>
  <c r="E488" i="4"/>
  <c r="F488" i="4" s="1"/>
  <c r="F487" i="4"/>
  <c r="E487" i="4"/>
  <c r="E486" i="4"/>
  <c r="F486" i="4" s="1"/>
  <c r="F485" i="4"/>
  <c r="E485" i="4"/>
  <c r="E484" i="4"/>
  <c r="F484" i="4" s="1"/>
  <c r="F483" i="4"/>
  <c r="E483" i="4"/>
  <c r="E482" i="4"/>
  <c r="F482" i="4" s="1"/>
  <c r="F481" i="4"/>
  <c r="E481" i="4"/>
  <c r="E480" i="4"/>
  <c r="F480" i="4" s="1"/>
  <c r="F479" i="4"/>
  <c r="E479" i="4"/>
  <c r="E478" i="4"/>
  <c r="F478" i="4" s="1"/>
  <c r="F477" i="4"/>
  <c r="E477" i="4"/>
  <c r="E476" i="4"/>
  <c r="F476" i="4" s="1"/>
  <c r="F475" i="4"/>
  <c r="E475" i="4"/>
  <c r="E474" i="4"/>
  <c r="F474" i="4" s="1"/>
  <c r="F473" i="4"/>
  <c r="E473" i="4"/>
  <c r="E472" i="4"/>
  <c r="F472" i="4" s="1"/>
  <c r="F471" i="4"/>
  <c r="E471" i="4"/>
  <c r="E470" i="4"/>
  <c r="F470" i="4" s="1"/>
  <c r="F469" i="4"/>
  <c r="E469" i="4"/>
  <c r="E468" i="4"/>
  <c r="F468" i="4" s="1"/>
  <c r="F467" i="4"/>
  <c r="E467" i="4"/>
  <c r="E466" i="4"/>
  <c r="F466" i="4" s="1"/>
  <c r="F465" i="4"/>
  <c r="E465" i="4"/>
  <c r="E463" i="4"/>
  <c r="F463" i="4" s="1"/>
  <c r="F462" i="4"/>
  <c r="E462" i="4"/>
  <c r="E461" i="4"/>
  <c r="F461" i="4" s="1"/>
  <c r="F460" i="4"/>
  <c r="E460" i="4"/>
  <c r="E459" i="4"/>
  <c r="F459" i="4" s="1"/>
  <c r="F458" i="4"/>
  <c r="E458" i="4"/>
  <c r="E457" i="4"/>
  <c r="F457" i="4" s="1"/>
  <c r="F456" i="4"/>
  <c r="E456" i="4"/>
  <c r="E455" i="4"/>
  <c r="F455" i="4" s="1"/>
  <c r="F454" i="4"/>
  <c r="E454" i="4"/>
  <c r="E453" i="4"/>
  <c r="F453" i="4" s="1"/>
  <c r="F452" i="4"/>
  <c r="E452" i="4"/>
  <c r="E451" i="4"/>
  <c r="F451" i="4" s="1"/>
  <c r="F450" i="4"/>
  <c r="E450" i="4"/>
  <c r="E449" i="4"/>
  <c r="F449" i="4" s="1"/>
  <c r="F448" i="4"/>
  <c r="E448" i="4"/>
  <c r="E447" i="4"/>
  <c r="F447" i="4" s="1"/>
  <c r="F446" i="4"/>
  <c r="E446" i="4"/>
  <c r="E445" i="4"/>
  <c r="F445" i="4" s="1"/>
  <c r="F444" i="4"/>
  <c r="E444" i="4"/>
  <c r="E443" i="4"/>
  <c r="F443" i="4" s="1"/>
  <c r="F442" i="4"/>
  <c r="E442" i="4"/>
  <c r="E441" i="4"/>
  <c r="F441" i="4" s="1"/>
  <c r="F440" i="4"/>
  <c r="E440" i="4"/>
  <c r="E439" i="4"/>
  <c r="F439" i="4" s="1"/>
  <c r="F438" i="4"/>
  <c r="E438" i="4"/>
  <c r="E437" i="4"/>
  <c r="F437" i="4" s="1"/>
  <c r="F436" i="4"/>
  <c r="E436" i="4"/>
  <c r="E435" i="4"/>
  <c r="F435" i="4" s="1"/>
  <c r="F434" i="4"/>
  <c r="E434" i="4"/>
  <c r="E433" i="4"/>
  <c r="F433" i="4" s="1"/>
  <c r="F432" i="4"/>
  <c r="E432" i="4"/>
  <c r="E431" i="4"/>
  <c r="F431" i="4" s="1"/>
  <c r="F430" i="4"/>
  <c r="E430" i="4"/>
  <c r="E429" i="4"/>
  <c r="F429" i="4" s="1"/>
  <c r="F428" i="4"/>
  <c r="E428" i="4"/>
  <c r="E427" i="4"/>
  <c r="F427" i="4" s="1"/>
  <c r="F426" i="4"/>
  <c r="E426" i="4"/>
  <c r="E425" i="4"/>
  <c r="F425" i="4" s="1"/>
  <c r="F424" i="4"/>
  <c r="E424" i="4"/>
  <c r="E423" i="4"/>
  <c r="F423" i="4" s="1"/>
  <c r="F422" i="4"/>
  <c r="E422" i="4"/>
  <c r="E421" i="4"/>
  <c r="F421" i="4" s="1"/>
  <c r="F420" i="4"/>
  <c r="E420" i="4"/>
  <c r="E419" i="4"/>
  <c r="F419" i="4" s="1"/>
  <c r="F418" i="4"/>
  <c r="E418" i="4"/>
  <c r="E417" i="4"/>
  <c r="F417" i="4" s="1"/>
  <c r="F416" i="4"/>
  <c r="E416" i="4"/>
  <c r="E415" i="4"/>
  <c r="F415" i="4" s="1"/>
  <c r="F413" i="4"/>
  <c r="E413" i="4"/>
  <c r="E412" i="4"/>
  <c r="F412" i="4" s="1"/>
  <c r="F411" i="4"/>
  <c r="E411" i="4"/>
  <c r="E410" i="4"/>
  <c r="F410" i="4" s="1"/>
  <c r="F409" i="4"/>
  <c r="E409" i="4"/>
  <c r="E408" i="4"/>
  <c r="F408" i="4" s="1"/>
  <c r="F407" i="4"/>
  <c r="E407" i="4"/>
  <c r="E406" i="4"/>
  <c r="F406" i="4" s="1"/>
  <c r="F405" i="4"/>
  <c r="E405" i="4"/>
  <c r="E404" i="4"/>
  <c r="F404" i="4" s="1"/>
  <c r="F403" i="4"/>
  <c r="E403" i="4"/>
  <c r="E402" i="4"/>
  <c r="F402" i="4" s="1"/>
  <c r="F401" i="4"/>
  <c r="E401" i="4"/>
  <c r="E400" i="4"/>
  <c r="F400" i="4" s="1"/>
  <c r="F399" i="4"/>
  <c r="E399" i="4"/>
  <c r="E398" i="4"/>
  <c r="F398" i="4" s="1"/>
  <c r="F397" i="4"/>
  <c r="E397" i="4"/>
  <c r="E396" i="4"/>
  <c r="F396" i="4" s="1"/>
  <c r="F395" i="4"/>
  <c r="E395" i="4"/>
  <c r="E394" i="4"/>
  <c r="F394" i="4" s="1"/>
  <c r="F393" i="4"/>
  <c r="E393" i="4"/>
  <c r="E392" i="4"/>
  <c r="F392" i="4" s="1"/>
  <c r="F391" i="4"/>
  <c r="E391" i="4"/>
  <c r="F390" i="4"/>
  <c r="E390" i="4"/>
  <c r="F389" i="4"/>
  <c r="E389" i="4"/>
  <c r="F388" i="4"/>
  <c r="E388" i="4"/>
  <c r="F387" i="4"/>
  <c r="E387" i="4"/>
  <c r="F386" i="4"/>
  <c r="E386" i="4"/>
  <c r="F385" i="4"/>
  <c r="E385" i="4"/>
  <c r="F384" i="4"/>
  <c r="E384" i="4"/>
  <c r="F382" i="4"/>
  <c r="E382" i="4"/>
  <c r="F381" i="4"/>
  <c r="E381" i="4"/>
  <c r="F380" i="4"/>
  <c r="E380" i="4"/>
  <c r="F379" i="4"/>
  <c r="E379" i="4"/>
  <c r="F378" i="4"/>
  <c r="E378" i="4"/>
  <c r="F377" i="4"/>
  <c r="E377" i="4"/>
  <c r="F376" i="4"/>
  <c r="E376" i="4"/>
  <c r="F375" i="4"/>
  <c r="E375" i="4"/>
  <c r="F374" i="4"/>
  <c r="E374" i="4"/>
  <c r="F373" i="4"/>
  <c r="E373" i="4"/>
  <c r="F372" i="4"/>
  <c r="E372" i="4"/>
  <c r="F371" i="4"/>
  <c r="E371" i="4"/>
  <c r="F370" i="4"/>
  <c r="E370" i="4"/>
  <c r="F369" i="4"/>
  <c r="E369" i="4"/>
  <c r="F368" i="4"/>
  <c r="E368" i="4"/>
  <c r="F367" i="4"/>
  <c r="E367" i="4"/>
  <c r="F366" i="4"/>
  <c r="E366" i="4"/>
  <c r="F365" i="4"/>
  <c r="E365" i="4"/>
  <c r="F364" i="4"/>
  <c r="E364" i="4"/>
  <c r="F363" i="4"/>
  <c r="E363" i="4"/>
  <c r="F362" i="4"/>
  <c r="E362" i="4"/>
  <c r="F361" i="4"/>
  <c r="E361" i="4"/>
  <c r="F360" i="4"/>
  <c r="E360" i="4"/>
  <c r="F359" i="4"/>
  <c r="E359" i="4"/>
  <c r="F358" i="4"/>
  <c r="E358" i="4"/>
  <c r="F357" i="4"/>
  <c r="E357" i="4"/>
  <c r="F356" i="4"/>
  <c r="E356" i="4"/>
  <c r="F355" i="4"/>
  <c r="E355" i="4"/>
  <c r="F354" i="4"/>
  <c r="E354" i="4"/>
  <c r="F353" i="4"/>
  <c r="E353" i="4"/>
  <c r="F352" i="4"/>
  <c r="E352" i="4"/>
  <c r="F351" i="4"/>
  <c r="E351" i="4"/>
  <c r="F350" i="4"/>
  <c r="E350" i="4"/>
  <c r="F349" i="4"/>
  <c r="E349" i="4"/>
  <c r="F348" i="4"/>
  <c r="E348" i="4"/>
  <c r="F347" i="4"/>
  <c r="E347" i="4"/>
  <c r="F346" i="4"/>
  <c r="E346" i="4"/>
  <c r="F345" i="4"/>
  <c r="E345" i="4"/>
  <c r="F344" i="4"/>
  <c r="E344" i="4"/>
  <c r="F343" i="4"/>
  <c r="E343" i="4"/>
  <c r="F342" i="4"/>
  <c r="E342" i="4"/>
  <c r="F341" i="4"/>
  <c r="E341" i="4"/>
  <c r="F340" i="4"/>
  <c r="E340" i="4"/>
  <c r="F339" i="4"/>
  <c r="E339" i="4"/>
  <c r="F338" i="4"/>
  <c r="E338" i="4"/>
  <c r="F337" i="4"/>
  <c r="E337" i="4"/>
  <c r="F336" i="4"/>
  <c r="E336" i="4"/>
  <c r="F335" i="4"/>
  <c r="E335" i="4"/>
  <c r="F334" i="4"/>
  <c r="E334" i="4"/>
  <c r="F333" i="4"/>
  <c r="E333" i="4"/>
  <c r="F332" i="4"/>
  <c r="E332" i="4"/>
  <c r="F331" i="4"/>
  <c r="E331" i="4"/>
  <c r="F330" i="4"/>
  <c r="E330" i="4"/>
  <c r="F329" i="4"/>
  <c r="E329" i="4"/>
  <c r="F328" i="4"/>
  <c r="E328" i="4"/>
  <c r="F327" i="4"/>
  <c r="E327" i="4"/>
  <c r="F326" i="4"/>
  <c r="E326" i="4"/>
  <c r="F325" i="4"/>
  <c r="E325" i="4"/>
  <c r="F324" i="4"/>
  <c r="E324" i="4"/>
  <c r="F323" i="4"/>
  <c r="E323" i="4"/>
  <c r="D323" i="4"/>
  <c r="C323" i="4"/>
  <c r="F322" i="4"/>
  <c r="E322" i="4"/>
  <c r="F321" i="4"/>
  <c r="E321" i="4"/>
  <c r="F320" i="4"/>
  <c r="E320" i="4"/>
  <c r="F319" i="4"/>
  <c r="E319" i="4"/>
  <c r="F318" i="4"/>
  <c r="E318" i="4"/>
  <c r="F317" i="4"/>
  <c r="E317" i="4"/>
  <c r="F316" i="4"/>
  <c r="E316" i="4"/>
  <c r="F315" i="4"/>
  <c r="E315" i="4"/>
  <c r="F314" i="4"/>
  <c r="E314" i="4"/>
  <c r="F313" i="4"/>
  <c r="E313" i="4"/>
  <c r="F312" i="4"/>
  <c r="E312" i="4"/>
  <c r="F311" i="4"/>
  <c r="E311" i="4"/>
  <c r="F310" i="4"/>
  <c r="E310" i="4"/>
  <c r="F309" i="4"/>
  <c r="E309" i="4"/>
  <c r="F308" i="4"/>
  <c r="E308" i="4"/>
  <c r="F307" i="4"/>
  <c r="E307" i="4"/>
  <c r="F306" i="4"/>
  <c r="E306" i="4"/>
  <c r="F305" i="4"/>
  <c r="E305" i="4"/>
  <c r="F304" i="4"/>
  <c r="E304" i="4"/>
  <c r="F303" i="4"/>
  <c r="E303" i="4"/>
  <c r="F302" i="4"/>
  <c r="E302" i="4"/>
  <c r="F301" i="4"/>
  <c r="E301" i="4"/>
  <c r="F300" i="4"/>
  <c r="E300" i="4"/>
  <c r="F299" i="4"/>
  <c r="E299" i="4"/>
  <c r="F298" i="4"/>
  <c r="E298" i="4"/>
  <c r="F297" i="4"/>
  <c r="E297" i="4"/>
  <c r="F296" i="4"/>
  <c r="E296" i="4"/>
  <c r="F295" i="4"/>
  <c r="E295" i="4"/>
  <c r="F294" i="4"/>
  <c r="E294" i="4"/>
  <c r="F293" i="4"/>
  <c r="E293" i="4"/>
  <c r="F292" i="4"/>
  <c r="E292" i="4"/>
  <c r="F291" i="4"/>
  <c r="E291" i="4"/>
  <c r="F290" i="4"/>
  <c r="E290" i="4"/>
  <c r="F289" i="4"/>
  <c r="E289" i="4"/>
  <c r="F288" i="4"/>
  <c r="E288" i="4"/>
  <c r="F287" i="4"/>
  <c r="E287" i="4"/>
  <c r="F286" i="4"/>
  <c r="E286" i="4"/>
  <c r="F285" i="4"/>
  <c r="E285" i="4"/>
  <c r="F284" i="4"/>
  <c r="E284" i="4"/>
  <c r="F283" i="4"/>
  <c r="E283" i="4"/>
  <c r="F282" i="4"/>
  <c r="E282" i="4"/>
  <c r="F281" i="4"/>
  <c r="E281" i="4"/>
  <c r="F280" i="4"/>
  <c r="E280" i="4"/>
  <c r="F279" i="4"/>
  <c r="E279" i="4"/>
  <c r="F278" i="4"/>
  <c r="E278" i="4"/>
  <c r="F277" i="4"/>
  <c r="E277" i="4"/>
  <c r="F276" i="4"/>
  <c r="E276" i="4"/>
  <c r="F275" i="4"/>
  <c r="E275" i="4"/>
  <c r="F274" i="4"/>
  <c r="E274" i="4"/>
  <c r="F273" i="4"/>
  <c r="E273" i="4"/>
  <c r="F272" i="4"/>
  <c r="E272" i="4"/>
  <c r="F270" i="4"/>
  <c r="E270" i="4"/>
  <c r="F269" i="4"/>
  <c r="E269" i="4"/>
  <c r="F268" i="4"/>
  <c r="E268" i="4"/>
  <c r="F267" i="4"/>
  <c r="E267" i="4"/>
  <c r="F266" i="4"/>
  <c r="E266" i="4"/>
  <c r="F265" i="4"/>
  <c r="E265" i="4"/>
  <c r="F264" i="4"/>
  <c r="E264" i="4"/>
  <c r="F263" i="4"/>
  <c r="E263" i="4"/>
  <c r="E262" i="4"/>
  <c r="F262" i="4" s="1"/>
  <c r="F261" i="4"/>
  <c r="E261" i="4"/>
  <c r="E260" i="4"/>
  <c r="F260" i="4" s="1"/>
  <c r="F259" i="4"/>
  <c r="E259" i="4"/>
  <c r="E258" i="4"/>
  <c r="F258" i="4" s="1"/>
  <c r="F257" i="4"/>
  <c r="E257" i="4"/>
  <c r="E256" i="4"/>
  <c r="F256" i="4" s="1"/>
  <c r="F255" i="4"/>
  <c r="E255" i="4"/>
  <c r="E254" i="4"/>
  <c r="F254" i="4" s="1"/>
  <c r="F253" i="4"/>
  <c r="E253" i="4"/>
  <c r="E252" i="4"/>
  <c r="F252" i="4" s="1"/>
  <c r="F251" i="4"/>
  <c r="E251" i="4"/>
  <c r="E250" i="4"/>
  <c r="F250" i="4" s="1"/>
  <c r="F249" i="4"/>
  <c r="E249" i="4"/>
  <c r="E248" i="4"/>
  <c r="F248" i="4" s="1"/>
  <c r="F247" i="4"/>
  <c r="E247" i="4"/>
  <c r="E246" i="4"/>
  <c r="F246" i="4" s="1"/>
  <c r="F245" i="4"/>
  <c r="E245" i="4"/>
  <c r="E244" i="4"/>
  <c r="F244" i="4" s="1"/>
  <c r="F243" i="4"/>
  <c r="E243" i="4"/>
  <c r="E242" i="4"/>
  <c r="F242" i="4" s="1"/>
  <c r="F241" i="4"/>
  <c r="E241" i="4"/>
  <c r="E240" i="4"/>
  <c r="F240" i="4" s="1"/>
  <c r="F239" i="4"/>
  <c r="E239" i="4"/>
  <c r="E238" i="4"/>
  <c r="F238" i="4" s="1"/>
  <c r="F237" i="4"/>
  <c r="E237" i="4"/>
  <c r="E236" i="4"/>
  <c r="F236" i="4" s="1"/>
  <c r="F234" i="4"/>
  <c r="E234" i="4"/>
  <c r="D234" i="4"/>
  <c r="C234" i="4"/>
  <c r="F233" i="4"/>
  <c r="E233" i="4"/>
  <c r="C233" i="4"/>
  <c r="E232" i="4"/>
  <c r="F232" i="4" s="1"/>
  <c r="F231" i="4"/>
  <c r="E231" i="4"/>
  <c r="E230" i="4"/>
  <c r="F230" i="4" s="1"/>
  <c r="D230" i="4"/>
  <c r="E229" i="4"/>
  <c r="F229" i="4" s="1"/>
  <c r="F228" i="4"/>
  <c r="E228" i="4"/>
  <c r="E227" i="4"/>
  <c r="F227" i="4" s="1"/>
  <c r="F225" i="4"/>
  <c r="E225" i="4"/>
  <c r="E224" i="4"/>
  <c r="F224" i="4" s="1"/>
  <c r="F223" i="4"/>
  <c r="E223" i="4"/>
  <c r="E222" i="4"/>
  <c r="F222" i="4" s="1"/>
  <c r="F221" i="4"/>
  <c r="E221" i="4"/>
  <c r="E220" i="4"/>
  <c r="F220" i="4" s="1"/>
  <c r="F219" i="4"/>
  <c r="E219" i="4"/>
  <c r="E218" i="4"/>
  <c r="F218" i="4" s="1"/>
  <c r="F216" i="4"/>
  <c r="E216" i="4"/>
  <c r="E215" i="4"/>
  <c r="F215" i="4" s="1"/>
  <c r="F214" i="4"/>
  <c r="E214" i="4"/>
  <c r="E212" i="4"/>
  <c r="F212" i="4" s="1"/>
  <c r="F211" i="4"/>
  <c r="E211" i="4"/>
  <c r="E210" i="4"/>
  <c r="F210" i="4" s="1"/>
  <c r="F209" i="4"/>
  <c r="E209" i="4"/>
  <c r="E208" i="4"/>
  <c r="F208" i="4" s="1"/>
  <c r="F207" i="4"/>
  <c r="E207" i="4"/>
  <c r="E206" i="4"/>
  <c r="F206" i="4" s="1"/>
  <c r="F204" i="4"/>
  <c r="E204" i="4"/>
  <c r="E203" i="4"/>
  <c r="F203" i="4" s="1"/>
  <c r="F202" i="4"/>
  <c r="E202" i="4"/>
  <c r="E201" i="4"/>
  <c r="F201" i="4" s="1"/>
  <c r="F200" i="4"/>
  <c r="E200" i="4"/>
  <c r="E199" i="4"/>
  <c r="F199" i="4" s="1"/>
  <c r="F198" i="4"/>
  <c r="E198" i="4"/>
  <c r="E197" i="4"/>
  <c r="F197" i="4" s="1"/>
  <c r="F196" i="4"/>
  <c r="E196" i="4"/>
  <c r="E194" i="4"/>
  <c r="F194" i="4" s="1"/>
  <c r="F193" i="4"/>
  <c r="E193" i="4"/>
  <c r="E192" i="4"/>
  <c r="F192" i="4" s="1"/>
  <c r="F191" i="4"/>
  <c r="E191" i="4"/>
  <c r="E190" i="4"/>
  <c r="F190" i="4" s="1"/>
  <c r="F189" i="4"/>
  <c r="E189" i="4"/>
  <c r="E188" i="4"/>
  <c r="F188" i="4" s="1"/>
  <c r="F187" i="4"/>
  <c r="E187" i="4"/>
  <c r="E186" i="4"/>
  <c r="F186" i="4" s="1"/>
  <c r="F184" i="4"/>
  <c r="E184" i="4"/>
  <c r="E182" i="4"/>
  <c r="F182" i="4" s="1"/>
  <c r="F181" i="4"/>
  <c r="E181" i="4"/>
  <c r="E180" i="4"/>
  <c r="F180" i="4" s="1"/>
  <c r="F179" i="4"/>
  <c r="E179" i="4"/>
  <c r="E177" i="4"/>
  <c r="F177" i="4" s="1"/>
  <c r="F176" i="4"/>
  <c r="E176" i="4"/>
  <c r="E175" i="4"/>
  <c r="F175" i="4" s="1"/>
  <c r="F174" i="4"/>
  <c r="E174" i="4"/>
  <c r="E173" i="4"/>
  <c r="F173" i="4" s="1"/>
  <c r="F171" i="4"/>
  <c r="E171" i="4"/>
  <c r="E170" i="4"/>
  <c r="F170" i="4" s="1"/>
  <c r="F169" i="4"/>
  <c r="E169" i="4"/>
  <c r="E168" i="4"/>
  <c r="F168" i="4" s="1"/>
  <c r="F167" i="4"/>
  <c r="E167" i="4"/>
  <c r="E166" i="4"/>
  <c r="F166" i="4" s="1"/>
  <c r="F165" i="4"/>
  <c r="E165" i="4"/>
  <c r="E164" i="4"/>
  <c r="F164" i="4" s="1"/>
  <c r="F163" i="4"/>
  <c r="E163" i="4"/>
  <c r="E162" i="4"/>
  <c r="F162" i="4" s="1"/>
  <c r="F160" i="4"/>
  <c r="E160" i="4"/>
  <c r="E159" i="4"/>
  <c r="F159" i="4" s="1"/>
  <c r="F158" i="4"/>
  <c r="E158" i="4"/>
  <c r="E157" i="4"/>
  <c r="F157" i="4" s="1"/>
  <c r="F154" i="4"/>
  <c r="E154" i="4"/>
  <c r="E153" i="4"/>
  <c r="F153" i="4" s="1"/>
  <c r="F152" i="4"/>
  <c r="E152" i="4"/>
  <c r="E151" i="4"/>
  <c r="F151" i="4" s="1"/>
  <c r="F150" i="4"/>
  <c r="E150" i="4"/>
  <c r="E149" i="4"/>
  <c r="F149" i="4" s="1"/>
  <c r="F148" i="4"/>
  <c r="E148" i="4"/>
  <c r="E147" i="4"/>
  <c r="F147" i="4" s="1"/>
  <c r="F146" i="4"/>
  <c r="E146" i="4"/>
  <c r="E145" i="4"/>
  <c r="F145" i="4" s="1"/>
  <c r="F144" i="4"/>
  <c r="E144" i="4"/>
  <c r="E143" i="4"/>
  <c r="F143" i="4" s="1"/>
  <c r="F142" i="4"/>
  <c r="E142" i="4"/>
  <c r="E140" i="4"/>
  <c r="F140" i="4" s="1"/>
  <c r="F139" i="4"/>
  <c r="E139" i="4"/>
  <c r="E138" i="4"/>
  <c r="F138" i="4" s="1"/>
  <c r="F137" i="4"/>
  <c r="E137" i="4"/>
  <c r="E136" i="4"/>
  <c r="F136" i="4" s="1"/>
  <c r="F135" i="4"/>
  <c r="E135" i="4"/>
  <c r="E134" i="4"/>
  <c r="F134" i="4" s="1"/>
  <c r="F133" i="4"/>
  <c r="E133" i="4"/>
  <c r="E132" i="4"/>
  <c r="F132" i="4" s="1"/>
  <c r="F131" i="4"/>
  <c r="E131" i="4"/>
  <c r="E130" i="4"/>
  <c r="F130" i="4" s="1"/>
  <c r="F129" i="4"/>
  <c r="E129" i="4"/>
  <c r="E128" i="4"/>
  <c r="F128" i="4" s="1"/>
  <c r="F127" i="4"/>
  <c r="E127" i="4"/>
  <c r="E126" i="4"/>
  <c r="F126" i="4" s="1"/>
  <c r="F125" i="4"/>
  <c r="E125" i="4"/>
  <c r="E124" i="4"/>
  <c r="F124" i="4" s="1"/>
  <c r="F123" i="4"/>
  <c r="E123" i="4"/>
  <c r="E122" i="4"/>
  <c r="F122" i="4" s="1"/>
  <c r="F121" i="4"/>
  <c r="E121" i="4"/>
  <c r="E120" i="4"/>
  <c r="F120" i="4" s="1"/>
  <c r="F119" i="4"/>
  <c r="E119" i="4"/>
  <c r="E118" i="4"/>
  <c r="F118" i="4" s="1"/>
  <c r="F117" i="4"/>
  <c r="E117" i="4"/>
  <c r="E116" i="4"/>
  <c r="F116" i="4" s="1"/>
  <c r="F115" i="4"/>
  <c r="E115" i="4"/>
  <c r="E114" i="4"/>
  <c r="F114" i="4" s="1"/>
  <c r="F113" i="4"/>
  <c r="E113" i="4"/>
  <c r="E112" i="4"/>
  <c r="F112" i="4" s="1"/>
  <c r="F111" i="4"/>
  <c r="E111" i="4"/>
  <c r="E110" i="4"/>
  <c r="F110" i="4" s="1"/>
  <c r="F109" i="4"/>
  <c r="E109" i="4"/>
  <c r="E108" i="4"/>
  <c r="F108" i="4" s="1"/>
  <c r="F107" i="4"/>
  <c r="E107" i="4"/>
  <c r="E106" i="4"/>
  <c r="F106" i="4" s="1"/>
  <c r="F105" i="4"/>
  <c r="E105" i="4"/>
  <c r="E104" i="4"/>
  <c r="F104" i="4" s="1"/>
  <c r="F103" i="4"/>
  <c r="E103" i="4"/>
  <c r="E102" i="4"/>
  <c r="F102" i="4" s="1"/>
  <c r="F101" i="4"/>
  <c r="E101" i="4"/>
  <c r="E100" i="4"/>
  <c r="F100" i="4" s="1"/>
  <c r="F99" i="4"/>
  <c r="E99" i="4"/>
  <c r="E98" i="4"/>
  <c r="F98" i="4" s="1"/>
  <c r="F97" i="4"/>
  <c r="E97" i="4"/>
  <c r="E96" i="4"/>
  <c r="F96" i="4" s="1"/>
  <c r="F95" i="4"/>
  <c r="E95" i="4"/>
  <c r="E94" i="4"/>
  <c r="F94" i="4" s="1"/>
  <c r="F93" i="4"/>
  <c r="E93" i="4"/>
  <c r="E92" i="4"/>
  <c r="F92" i="4" s="1"/>
  <c r="F91" i="4"/>
  <c r="E91" i="4"/>
  <c r="E90" i="4"/>
  <c r="F90" i="4" s="1"/>
  <c r="F89" i="4"/>
  <c r="E89" i="4"/>
  <c r="E88" i="4"/>
  <c r="F88" i="4" s="1"/>
  <c r="F87" i="4"/>
  <c r="E87" i="4"/>
  <c r="E86" i="4"/>
  <c r="F86" i="4" s="1"/>
  <c r="F85" i="4"/>
  <c r="E85" i="4"/>
  <c r="E84" i="4"/>
  <c r="F84" i="4" s="1"/>
  <c r="F83" i="4"/>
  <c r="E83" i="4"/>
  <c r="E82" i="4"/>
  <c r="F82" i="4" s="1"/>
  <c r="F81" i="4"/>
  <c r="E81" i="4"/>
  <c r="E80" i="4"/>
  <c r="F80" i="4" s="1"/>
  <c r="F79" i="4"/>
  <c r="E79" i="4"/>
  <c r="E77" i="4"/>
  <c r="F77" i="4" s="1"/>
  <c r="F76" i="4"/>
  <c r="E76" i="4"/>
  <c r="E75" i="4"/>
  <c r="F75" i="4" s="1"/>
  <c r="F74" i="4"/>
  <c r="E74" i="4"/>
  <c r="E73" i="4"/>
  <c r="F73" i="4" s="1"/>
  <c r="F72" i="4"/>
  <c r="E72" i="4"/>
  <c r="E71" i="4"/>
  <c r="F71" i="4" s="1"/>
  <c r="F70" i="4"/>
  <c r="E70" i="4"/>
  <c r="E69" i="4"/>
  <c r="F69" i="4" s="1"/>
  <c r="F68" i="4"/>
  <c r="E68" i="4"/>
  <c r="E67" i="4"/>
  <c r="F67" i="4" s="1"/>
  <c r="F66" i="4"/>
  <c r="E66" i="4"/>
  <c r="E65" i="4"/>
  <c r="F65" i="4" s="1"/>
  <c r="F64" i="4"/>
  <c r="E64" i="4"/>
  <c r="E63" i="4"/>
  <c r="F63" i="4" s="1"/>
  <c r="F62" i="4"/>
  <c r="E62" i="4"/>
  <c r="E61" i="4"/>
  <c r="F61" i="4" s="1"/>
  <c r="F60" i="4"/>
  <c r="E60" i="4"/>
  <c r="E59" i="4"/>
  <c r="F59" i="4" s="1"/>
  <c r="F58" i="4"/>
  <c r="E58" i="4"/>
  <c r="E57" i="4"/>
  <c r="F57" i="4" s="1"/>
  <c r="F56" i="4"/>
  <c r="E56" i="4"/>
  <c r="E54" i="4"/>
  <c r="F54" i="4" s="1"/>
  <c r="F53" i="4"/>
  <c r="E53" i="4"/>
  <c r="E52" i="4"/>
  <c r="F52" i="4" s="1"/>
  <c r="F51" i="4"/>
  <c r="E51" i="4"/>
  <c r="E49" i="4"/>
  <c r="F49" i="4" s="1"/>
  <c r="F48" i="4"/>
  <c r="E48" i="4"/>
  <c r="E47" i="4"/>
  <c r="F47" i="4" s="1"/>
  <c r="F46" i="4"/>
  <c r="E46" i="4"/>
  <c r="E45" i="4"/>
  <c r="F45" i="4" s="1"/>
  <c r="F44" i="4"/>
  <c r="E44" i="4"/>
  <c r="E43" i="4"/>
  <c r="F43" i="4" s="1"/>
  <c r="F42" i="4"/>
  <c r="E42" i="4"/>
  <c r="E41" i="4"/>
  <c r="F41" i="4" s="1"/>
  <c r="F40" i="4"/>
  <c r="E40" i="4"/>
  <c r="E39" i="4"/>
  <c r="F39" i="4" s="1"/>
  <c r="F38" i="4"/>
  <c r="E38" i="4"/>
  <c r="E37" i="4"/>
  <c r="F37" i="4" s="1"/>
  <c r="F36" i="4"/>
  <c r="E36" i="4"/>
  <c r="E35" i="4"/>
  <c r="F35" i="4" s="1"/>
  <c r="F34" i="4"/>
  <c r="E34" i="4"/>
  <c r="E33" i="4"/>
  <c r="F33" i="4" s="1"/>
  <c r="F32" i="4"/>
  <c r="E32" i="4"/>
  <c r="E30" i="4"/>
  <c r="F30" i="4" s="1"/>
  <c r="F29" i="4"/>
  <c r="E29" i="4"/>
  <c r="E28" i="4"/>
  <c r="F28" i="4" s="1"/>
  <c r="F26" i="4"/>
  <c r="E26" i="4"/>
  <c r="E25" i="4"/>
  <c r="F25" i="4" s="1"/>
  <c r="F24" i="4"/>
  <c r="E24" i="4"/>
  <c r="E23" i="4"/>
  <c r="F23" i="4" s="1"/>
  <c r="F19" i="4"/>
  <c r="E19" i="4"/>
  <c r="E18" i="4"/>
  <c r="F18" i="4" s="1"/>
  <c r="F17" i="4"/>
  <c r="E17" i="4"/>
  <c r="E16" i="4"/>
  <c r="F16" i="4" s="1"/>
  <c r="F15" i="4"/>
  <c r="E15" i="4"/>
  <c r="E14" i="4"/>
  <c r="F14" i="4" s="1"/>
  <c r="F13" i="4"/>
  <c r="E13" i="4"/>
  <c r="E12" i="4"/>
  <c r="F12" i="4" s="1"/>
  <c r="F11" i="4"/>
  <c r="E11" i="4"/>
  <c r="E10" i="4"/>
  <c r="F10" i="4" s="1"/>
  <c r="F9" i="4"/>
  <c r="E9" i="4"/>
  <c r="E8" i="4"/>
  <c r="F8" i="4" s="1"/>
  <c r="F7" i="4"/>
  <c r="E7" i="4"/>
  <c r="E6" i="4"/>
  <c r="F6" i="4" s="1"/>
  <c r="G73" i="3" l="1"/>
  <c r="F73" i="3"/>
  <c r="G66" i="3"/>
  <c r="F66" i="3"/>
  <c r="G60" i="3"/>
  <c r="F60" i="3"/>
  <c r="G55" i="3"/>
  <c r="F55" i="3"/>
  <c r="G51" i="3"/>
  <c r="F51" i="3"/>
  <c r="G44" i="3"/>
  <c r="F44" i="3"/>
  <c r="G39" i="3"/>
  <c r="F39" i="3"/>
  <c r="G20" i="3"/>
  <c r="G41" i="3" s="1"/>
  <c r="F20" i="3"/>
  <c r="F41" i="3" s="1"/>
  <c r="F74" i="3" l="1"/>
  <c r="G74" i="3"/>
  <c r="J27" i="2" l="1"/>
  <c r="I27" i="2"/>
  <c r="H27" i="2"/>
  <c r="G27" i="2"/>
  <c r="Z225" i="1" l="1"/>
  <c r="Y225" i="1"/>
  <c r="X225" i="1"/>
  <c r="W225" i="1"/>
  <c r="V225" i="1"/>
  <c r="U225" i="1"/>
  <c r="S212" i="1"/>
  <c r="S213" i="1" s="1"/>
  <c r="R212" i="1"/>
  <c r="P212" i="1"/>
  <c r="O212" i="1"/>
  <c r="O213" i="1" s="1"/>
  <c r="L212" i="1"/>
  <c r="K212" i="1"/>
  <c r="J212" i="1"/>
  <c r="I212" i="1"/>
  <c r="T211" i="1"/>
  <c r="Q211" i="1"/>
  <c r="N211" i="1"/>
  <c r="K211" i="1"/>
  <c r="T210" i="1"/>
  <c r="Q210" i="1"/>
  <c r="N210" i="1"/>
  <c r="K210" i="1"/>
  <c r="T209" i="1"/>
  <c r="Q209" i="1"/>
  <c r="N209" i="1"/>
  <c r="K209" i="1"/>
  <c r="T208" i="1"/>
  <c r="Q208" i="1"/>
  <c r="N208" i="1"/>
  <c r="K208" i="1"/>
  <c r="T207" i="1"/>
  <c r="Q207" i="1"/>
  <c r="M207" i="1"/>
  <c r="N207" i="1" s="1"/>
  <c r="K207" i="1"/>
  <c r="T206" i="1"/>
  <c r="T212" i="1" s="1"/>
  <c r="Q206" i="1"/>
  <c r="Q212" i="1" s="1"/>
  <c r="N206" i="1"/>
  <c r="N212" i="1" s="1"/>
  <c r="K206" i="1"/>
  <c r="S205" i="1"/>
  <c r="R205" i="1"/>
  <c r="P205" i="1"/>
  <c r="O205" i="1"/>
  <c r="M205" i="1"/>
  <c r="L205" i="1"/>
  <c r="J205" i="1"/>
  <c r="I205" i="1"/>
  <c r="T204" i="1"/>
  <c r="Q204" i="1"/>
  <c r="N204" i="1"/>
  <c r="K204" i="1"/>
  <c r="T203" i="1"/>
  <c r="Q203" i="1"/>
  <c r="N203" i="1"/>
  <c r="K203" i="1"/>
  <c r="T202" i="1"/>
  <c r="Q202" i="1"/>
  <c r="N202" i="1"/>
  <c r="K202" i="1"/>
  <c r="T201" i="1"/>
  <c r="Q201" i="1"/>
  <c r="N201" i="1"/>
  <c r="K201" i="1"/>
  <c r="T200" i="1"/>
  <c r="Q200" i="1"/>
  <c r="N200" i="1"/>
  <c r="K200" i="1"/>
  <c r="T199" i="1"/>
  <c r="Q199" i="1"/>
  <c r="N199" i="1"/>
  <c r="K199" i="1"/>
  <c r="T198" i="1"/>
  <c r="Q198" i="1"/>
  <c r="N198" i="1"/>
  <c r="K198" i="1"/>
  <c r="T197" i="1"/>
  <c r="Q197" i="1"/>
  <c r="N197" i="1"/>
  <c r="K197" i="1"/>
  <c r="T196" i="1"/>
  <c r="Q196" i="1"/>
  <c r="N196" i="1"/>
  <c r="K196" i="1"/>
  <c r="T195" i="1"/>
  <c r="T205" i="1" s="1"/>
  <c r="Q195" i="1"/>
  <c r="Q205" i="1" s="1"/>
  <c r="N195" i="1"/>
  <c r="N205" i="1" s="1"/>
  <c r="K195" i="1"/>
  <c r="K205" i="1" s="1"/>
  <c r="S194" i="1"/>
  <c r="R194" i="1"/>
  <c r="P194" i="1"/>
  <c r="O194" i="1"/>
  <c r="M194" i="1"/>
  <c r="L194" i="1"/>
  <c r="J194" i="1"/>
  <c r="I194" i="1"/>
  <c r="T193" i="1"/>
  <c r="Q193" i="1"/>
  <c r="N193" i="1"/>
  <c r="K193" i="1"/>
  <c r="T192" i="1"/>
  <c r="Q192" i="1"/>
  <c r="N192" i="1"/>
  <c r="K192" i="1"/>
  <c r="T191" i="1"/>
  <c r="Q191" i="1"/>
  <c r="N191" i="1"/>
  <c r="K191" i="1"/>
  <c r="T190" i="1"/>
  <c r="Q190" i="1"/>
  <c r="N190" i="1"/>
  <c r="K190" i="1"/>
  <c r="T189" i="1"/>
  <c r="T194" i="1" s="1"/>
  <c r="Q189" i="1"/>
  <c r="Q194" i="1" s="1"/>
  <c r="N189" i="1"/>
  <c r="N194" i="1" s="1"/>
  <c r="K189" i="1"/>
  <c r="K194" i="1" s="1"/>
  <c r="S188" i="1"/>
  <c r="R188" i="1"/>
  <c r="P188" i="1"/>
  <c r="O188" i="1"/>
  <c r="M188" i="1"/>
  <c r="L188" i="1"/>
  <c r="J188" i="1"/>
  <c r="I188" i="1"/>
  <c r="T187" i="1"/>
  <c r="Q187" i="1"/>
  <c r="N187" i="1"/>
  <c r="K187" i="1"/>
  <c r="T186" i="1"/>
  <c r="T188" i="1" s="1"/>
  <c r="Q186" i="1"/>
  <c r="Q188" i="1" s="1"/>
  <c r="N186" i="1"/>
  <c r="N188" i="1" s="1"/>
  <c r="K186" i="1"/>
  <c r="K188" i="1" s="1"/>
  <c r="S185" i="1"/>
  <c r="R185" i="1"/>
  <c r="P185" i="1"/>
  <c r="O185" i="1"/>
  <c r="M185" i="1"/>
  <c r="L185" i="1"/>
  <c r="J185" i="1"/>
  <c r="I185" i="1"/>
  <c r="T184" i="1"/>
  <c r="Q184" i="1"/>
  <c r="N184" i="1"/>
  <c r="K184" i="1"/>
  <c r="T183" i="1"/>
  <c r="Q183" i="1"/>
  <c r="N183" i="1"/>
  <c r="K183" i="1"/>
  <c r="T182" i="1"/>
  <c r="Q182" i="1"/>
  <c r="N182" i="1"/>
  <c r="K182" i="1"/>
  <c r="T181" i="1"/>
  <c r="Q181" i="1"/>
  <c r="N181" i="1"/>
  <c r="K181" i="1"/>
  <c r="T180" i="1"/>
  <c r="Q180" i="1"/>
  <c r="N180" i="1"/>
  <c r="K180" i="1"/>
  <c r="T179" i="1"/>
  <c r="Q179" i="1"/>
  <c r="N179" i="1"/>
  <c r="K179" i="1"/>
  <c r="T178" i="1"/>
  <c r="Q178" i="1"/>
  <c r="N178" i="1"/>
  <c r="K178" i="1"/>
  <c r="T177" i="1"/>
  <c r="Q177" i="1"/>
  <c r="N177" i="1"/>
  <c r="K177" i="1"/>
  <c r="T176" i="1"/>
  <c r="Q176" i="1"/>
  <c r="N176" i="1"/>
  <c r="K176" i="1"/>
  <c r="T175" i="1"/>
  <c r="Q175" i="1"/>
  <c r="N175" i="1"/>
  <c r="K175" i="1"/>
  <c r="T174" i="1"/>
  <c r="Q174" i="1"/>
  <c r="N174" i="1"/>
  <c r="K174" i="1"/>
  <c r="T173" i="1"/>
  <c r="Q173" i="1"/>
  <c r="N173" i="1"/>
  <c r="K173" i="1"/>
  <c r="T172" i="1"/>
  <c r="Q172" i="1"/>
  <c r="N172" i="1"/>
  <c r="K172" i="1"/>
  <c r="T171" i="1"/>
  <c r="Q171" i="1"/>
  <c r="N171" i="1"/>
  <c r="K171" i="1"/>
  <c r="T170" i="1"/>
  <c r="T185" i="1" s="1"/>
  <c r="Q170" i="1"/>
  <c r="Q185" i="1" s="1"/>
  <c r="N170" i="1"/>
  <c r="N185" i="1" s="1"/>
  <c r="K170" i="1"/>
  <c r="K185" i="1" s="1"/>
  <c r="S169" i="1"/>
  <c r="R169" i="1"/>
  <c r="R213" i="1" s="1"/>
  <c r="P169" i="1"/>
  <c r="P213" i="1" s="1"/>
  <c r="O169" i="1"/>
  <c r="M169" i="1"/>
  <c r="L169" i="1"/>
  <c r="L213" i="1" s="1"/>
  <c r="J169" i="1"/>
  <c r="J213" i="1" s="1"/>
  <c r="I169" i="1"/>
  <c r="I213" i="1" s="1"/>
  <c r="T168" i="1"/>
  <c r="Q168" i="1"/>
  <c r="N168" i="1"/>
  <c r="K168" i="1"/>
  <c r="T167" i="1"/>
  <c r="Q167" i="1"/>
  <c r="N167" i="1"/>
  <c r="K167" i="1"/>
  <c r="T166" i="1"/>
  <c r="Q166" i="1"/>
  <c r="N166" i="1"/>
  <c r="K166" i="1"/>
  <c r="T165" i="1"/>
  <c r="Q165" i="1"/>
  <c r="N165" i="1"/>
  <c r="K165" i="1"/>
  <c r="T164" i="1"/>
  <c r="Q164" i="1"/>
  <c r="N164" i="1"/>
  <c r="K164" i="1"/>
  <c r="T163" i="1"/>
  <c r="Q163" i="1"/>
  <c r="N163" i="1"/>
  <c r="K163" i="1"/>
  <c r="T162" i="1"/>
  <c r="Q162" i="1"/>
  <c r="N162" i="1"/>
  <c r="K162" i="1"/>
  <c r="T161" i="1"/>
  <c r="Q161" i="1"/>
  <c r="N161" i="1"/>
  <c r="K161" i="1"/>
  <c r="T160" i="1"/>
  <c r="Q160" i="1"/>
  <c r="N160" i="1"/>
  <c r="K160" i="1"/>
  <c r="T159" i="1"/>
  <c r="Q159" i="1"/>
  <c r="N159" i="1"/>
  <c r="K159" i="1"/>
  <c r="T158" i="1"/>
  <c r="Q158" i="1"/>
  <c r="N158" i="1"/>
  <c r="K158" i="1"/>
  <c r="T157" i="1"/>
  <c r="T169" i="1" s="1"/>
  <c r="Q157" i="1"/>
  <c r="Q169" i="1" s="1"/>
  <c r="N157" i="1"/>
  <c r="N169" i="1" s="1"/>
  <c r="K157" i="1"/>
  <c r="K169" i="1" s="1"/>
  <c r="S156" i="1"/>
  <c r="R156" i="1"/>
  <c r="P156" i="1"/>
  <c r="O156" i="1"/>
  <c r="M156" i="1"/>
  <c r="L156" i="1"/>
  <c r="J156" i="1"/>
  <c r="I156" i="1"/>
  <c r="T155" i="1"/>
  <c r="Q155" i="1"/>
  <c r="N155" i="1"/>
  <c r="K155" i="1"/>
  <c r="T154" i="1"/>
  <c r="Q154" i="1"/>
  <c r="N154" i="1"/>
  <c r="K154" i="1"/>
  <c r="T153" i="1"/>
  <c r="Q153" i="1"/>
  <c r="N153" i="1"/>
  <c r="K153" i="1"/>
  <c r="T152" i="1"/>
  <c r="Q152" i="1"/>
  <c r="N152" i="1"/>
  <c r="K152" i="1"/>
  <c r="T151" i="1"/>
  <c r="Q151" i="1"/>
  <c r="N151" i="1"/>
  <c r="K151" i="1"/>
  <c r="T150" i="1"/>
  <c r="Q150" i="1"/>
  <c r="N150" i="1"/>
  <c r="K150" i="1"/>
  <c r="T149" i="1"/>
  <c r="Q149" i="1"/>
  <c r="N149" i="1"/>
  <c r="K149" i="1"/>
  <c r="T148" i="1"/>
  <c r="Q148" i="1"/>
  <c r="N148" i="1"/>
  <c r="K148" i="1"/>
  <c r="T147" i="1"/>
  <c r="Q147" i="1"/>
  <c r="N147" i="1"/>
  <c r="K147" i="1"/>
  <c r="T146" i="1"/>
  <c r="Q146" i="1"/>
  <c r="N146" i="1"/>
  <c r="K146" i="1"/>
  <c r="T145" i="1"/>
  <c r="Q145" i="1"/>
  <c r="N145" i="1"/>
  <c r="K145" i="1"/>
  <c r="T144" i="1"/>
  <c r="Q144" i="1"/>
  <c r="N144" i="1"/>
  <c r="K144" i="1"/>
  <c r="T143" i="1"/>
  <c r="Q143" i="1"/>
  <c r="N143" i="1"/>
  <c r="K143" i="1"/>
  <c r="T142" i="1"/>
  <c r="Q142" i="1"/>
  <c r="N142" i="1"/>
  <c r="K142" i="1"/>
  <c r="T141" i="1"/>
  <c r="Q141" i="1"/>
  <c r="N141" i="1"/>
  <c r="K141" i="1"/>
  <c r="T140" i="1"/>
  <c r="Q140" i="1"/>
  <c r="N140" i="1"/>
  <c r="K140" i="1"/>
  <c r="T139" i="1"/>
  <c r="Q139" i="1"/>
  <c r="N139" i="1"/>
  <c r="K139" i="1"/>
  <c r="T138" i="1"/>
  <c r="Q138" i="1"/>
  <c r="N138" i="1"/>
  <c r="K138" i="1"/>
  <c r="T137" i="1"/>
  <c r="Q137" i="1"/>
  <c r="N137" i="1"/>
  <c r="K137" i="1"/>
  <c r="T136" i="1"/>
  <c r="Q136" i="1"/>
  <c r="N136" i="1"/>
  <c r="K136" i="1"/>
  <c r="T135" i="1"/>
  <c r="Q135" i="1"/>
  <c r="N135" i="1"/>
  <c r="K135" i="1"/>
  <c r="T134" i="1"/>
  <c r="Q134" i="1"/>
  <c r="N134" i="1"/>
  <c r="K134" i="1"/>
  <c r="T133" i="1"/>
  <c r="Q133" i="1"/>
  <c r="N133" i="1"/>
  <c r="K133" i="1"/>
  <c r="T132" i="1"/>
  <c r="Q132" i="1"/>
  <c r="N132" i="1"/>
  <c r="K132" i="1"/>
  <c r="T131" i="1"/>
  <c r="Q131" i="1"/>
  <c r="N131" i="1"/>
  <c r="K131" i="1"/>
  <c r="T130" i="1"/>
  <c r="Q130" i="1"/>
  <c r="N130" i="1"/>
  <c r="K130" i="1"/>
  <c r="T129" i="1"/>
  <c r="Q129" i="1"/>
  <c r="N129" i="1"/>
  <c r="K129" i="1"/>
  <c r="T128" i="1"/>
  <c r="Q128" i="1"/>
  <c r="N128" i="1"/>
  <c r="K128" i="1"/>
  <c r="T127" i="1"/>
  <c r="Q127" i="1"/>
  <c r="N127" i="1"/>
  <c r="K127" i="1"/>
  <c r="T126" i="1"/>
  <c r="Q126" i="1"/>
  <c r="N126" i="1"/>
  <c r="K126" i="1"/>
  <c r="T125" i="1"/>
  <c r="Q125" i="1"/>
  <c r="N125" i="1"/>
  <c r="K125" i="1"/>
  <c r="T124" i="1"/>
  <c r="T156" i="1" s="1"/>
  <c r="Q124" i="1"/>
  <c r="Q156" i="1" s="1"/>
  <c r="N124" i="1"/>
  <c r="N156" i="1" s="1"/>
  <c r="K124" i="1"/>
  <c r="K156" i="1" s="1"/>
  <c r="S123" i="1"/>
  <c r="R123" i="1"/>
  <c r="P123" i="1"/>
  <c r="O123" i="1"/>
  <c r="M123" i="1"/>
  <c r="L123" i="1"/>
  <c r="J123" i="1"/>
  <c r="I123" i="1"/>
  <c r="T122" i="1"/>
  <c r="Q122" i="1"/>
  <c r="N122" i="1"/>
  <c r="K122" i="1"/>
  <c r="T121" i="1"/>
  <c r="Q121" i="1"/>
  <c r="N121" i="1"/>
  <c r="K121" i="1"/>
  <c r="T120" i="1"/>
  <c r="Q120" i="1"/>
  <c r="N120" i="1"/>
  <c r="K120" i="1"/>
  <c r="T119" i="1"/>
  <c r="T123" i="1" s="1"/>
  <c r="Q119" i="1"/>
  <c r="N119" i="1"/>
  <c r="K119" i="1"/>
  <c r="Q118" i="1"/>
  <c r="N118" i="1"/>
  <c r="K118" i="1"/>
  <c r="T117" i="1"/>
  <c r="Q117" i="1"/>
  <c r="N117" i="1"/>
  <c r="K117" i="1"/>
  <c r="T116" i="1"/>
  <c r="Q116" i="1"/>
  <c r="N116" i="1"/>
  <c r="K116" i="1"/>
  <c r="T115" i="1"/>
  <c r="Q115" i="1"/>
  <c r="N115" i="1"/>
  <c r="K115" i="1"/>
  <c r="T114" i="1"/>
  <c r="Q114" i="1"/>
  <c r="N114" i="1"/>
  <c r="K114" i="1"/>
  <c r="T113" i="1"/>
  <c r="Q113" i="1"/>
  <c r="N113" i="1"/>
  <c r="K113" i="1"/>
  <c r="T112" i="1"/>
  <c r="Q112" i="1"/>
  <c r="N112" i="1"/>
  <c r="K112" i="1"/>
  <c r="T111" i="1"/>
  <c r="Q111" i="1"/>
  <c r="N111" i="1"/>
  <c r="K111" i="1"/>
  <c r="T110" i="1"/>
  <c r="Q110" i="1"/>
  <c r="N110" i="1"/>
  <c r="K110" i="1"/>
  <c r="T109" i="1"/>
  <c r="Q109" i="1"/>
  <c r="N109" i="1"/>
  <c r="K109" i="1"/>
  <c r="T108" i="1"/>
  <c r="Q108" i="1"/>
  <c r="N108" i="1"/>
  <c r="K108" i="1"/>
  <c r="T107" i="1"/>
  <c r="Q107" i="1"/>
  <c r="N107" i="1"/>
  <c r="K107" i="1"/>
  <c r="T106" i="1"/>
  <c r="Q106" i="1"/>
  <c r="N106" i="1"/>
  <c r="K106" i="1"/>
  <c r="T105" i="1"/>
  <c r="Q105" i="1"/>
  <c r="N105" i="1"/>
  <c r="K105" i="1"/>
  <c r="T104" i="1"/>
  <c r="Q104" i="1"/>
  <c r="N104" i="1"/>
  <c r="K104" i="1"/>
  <c r="T103" i="1"/>
  <c r="Q103" i="1"/>
  <c r="N103" i="1"/>
  <c r="K103" i="1"/>
  <c r="T102" i="1"/>
  <c r="Q102" i="1"/>
  <c r="N102" i="1"/>
  <c r="K102" i="1"/>
  <c r="T101" i="1"/>
  <c r="Q101" i="1"/>
  <c r="N101" i="1"/>
  <c r="K101" i="1"/>
  <c r="T100" i="1"/>
  <c r="Q100" i="1"/>
  <c r="N100" i="1"/>
  <c r="K100" i="1"/>
  <c r="T99" i="1"/>
  <c r="Q99" i="1"/>
  <c r="N99" i="1"/>
  <c r="K99" i="1"/>
  <c r="T98" i="1"/>
  <c r="Q98" i="1"/>
  <c r="N98" i="1"/>
  <c r="K98" i="1"/>
  <c r="T97" i="1"/>
  <c r="Q97" i="1"/>
  <c r="N97" i="1"/>
  <c r="K97" i="1"/>
  <c r="T96" i="1"/>
  <c r="Q96" i="1"/>
  <c r="N96" i="1"/>
  <c r="K96" i="1"/>
  <c r="T95" i="1"/>
  <c r="Q95" i="1"/>
  <c r="N95" i="1"/>
  <c r="K95" i="1"/>
  <c r="T94" i="1"/>
  <c r="Q94" i="1"/>
  <c r="N94" i="1"/>
  <c r="K94" i="1"/>
  <c r="T93" i="1"/>
  <c r="Q93" i="1"/>
  <c r="N93" i="1"/>
  <c r="K93" i="1"/>
  <c r="T92" i="1"/>
  <c r="Q92" i="1"/>
  <c r="N92" i="1"/>
  <c r="K92" i="1"/>
  <c r="T91" i="1"/>
  <c r="Q91" i="1"/>
  <c r="N91" i="1"/>
  <c r="K91" i="1"/>
  <c r="T90" i="1"/>
  <c r="Q90" i="1"/>
  <c r="N90" i="1"/>
  <c r="K90" i="1"/>
  <c r="T89" i="1"/>
  <c r="Q89" i="1"/>
  <c r="N89" i="1"/>
  <c r="K89" i="1"/>
  <c r="T88" i="1"/>
  <c r="Q88" i="1"/>
  <c r="N88" i="1"/>
  <c r="K88" i="1"/>
  <c r="T87" i="1"/>
  <c r="Q87" i="1"/>
  <c r="N87" i="1"/>
  <c r="K87" i="1"/>
  <c r="T86" i="1"/>
  <c r="Q86" i="1"/>
  <c r="N86" i="1"/>
  <c r="K86" i="1"/>
  <c r="T85" i="1"/>
  <c r="Q85" i="1"/>
  <c r="N85" i="1"/>
  <c r="K85" i="1"/>
  <c r="T84" i="1"/>
  <c r="Q84" i="1"/>
  <c r="N84" i="1"/>
  <c r="K84" i="1"/>
  <c r="T83" i="1"/>
  <c r="Q83" i="1"/>
  <c r="N83" i="1"/>
  <c r="K83" i="1"/>
  <c r="T82" i="1"/>
  <c r="Q82" i="1"/>
  <c r="N82" i="1"/>
  <c r="K82" i="1"/>
  <c r="T81" i="1"/>
  <c r="Q81" i="1"/>
  <c r="N81" i="1"/>
  <c r="K81" i="1"/>
  <c r="T80" i="1"/>
  <c r="Q80" i="1"/>
  <c r="N80" i="1"/>
  <c r="K80" i="1"/>
  <c r="T79" i="1"/>
  <c r="Q79" i="1"/>
  <c r="N79" i="1"/>
  <c r="K79" i="1"/>
  <c r="T78" i="1"/>
  <c r="Q78" i="1"/>
  <c r="N78" i="1"/>
  <c r="K78" i="1"/>
  <c r="T77" i="1"/>
  <c r="Q77" i="1"/>
  <c r="N77" i="1"/>
  <c r="K77" i="1"/>
  <c r="T76" i="1"/>
  <c r="Q76" i="1"/>
  <c r="N76" i="1"/>
  <c r="K76" i="1"/>
  <c r="T75" i="1"/>
  <c r="Q75" i="1"/>
  <c r="N75" i="1"/>
  <c r="K75" i="1"/>
  <c r="T74" i="1"/>
  <c r="Q74" i="1"/>
  <c r="N74" i="1"/>
  <c r="K74" i="1"/>
  <c r="T73" i="1"/>
  <c r="Q73" i="1"/>
  <c r="N73" i="1"/>
  <c r="K73" i="1"/>
  <c r="T72" i="1"/>
  <c r="Q72" i="1"/>
  <c r="N72" i="1"/>
  <c r="K72" i="1"/>
  <c r="T71" i="1"/>
  <c r="Q71" i="1"/>
  <c r="N71" i="1"/>
  <c r="K71" i="1"/>
  <c r="T70" i="1"/>
  <c r="Q70" i="1"/>
  <c r="N70" i="1"/>
  <c r="K70" i="1"/>
  <c r="T69" i="1"/>
  <c r="Q69" i="1"/>
  <c r="N69" i="1"/>
  <c r="K69" i="1"/>
  <c r="T68" i="1"/>
  <c r="Q68" i="1"/>
  <c r="N68" i="1"/>
  <c r="K68" i="1"/>
  <c r="T67" i="1"/>
  <c r="Q67" i="1"/>
  <c r="N67" i="1"/>
  <c r="K67" i="1"/>
  <c r="T66" i="1"/>
  <c r="Q66" i="1"/>
  <c r="N66" i="1"/>
  <c r="K66" i="1"/>
  <c r="T65" i="1"/>
  <c r="Q65" i="1"/>
  <c r="N65" i="1"/>
  <c r="K65" i="1"/>
  <c r="T64" i="1"/>
  <c r="Q64" i="1"/>
  <c r="N64" i="1"/>
  <c r="K64" i="1"/>
  <c r="T63" i="1"/>
  <c r="Q63" i="1"/>
  <c r="N63" i="1"/>
  <c r="K63" i="1"/>
  <c r="T62" i="1"/>
  <c r="Q62" i="1"/>
  <c r="N62" i="1"/>
  <c r="K62" i="1"/>
  <c r="T61" i="1"/>
  <c r="Q61" i="1"/>
  <c r="Q123" i="1" s="1"/>
  <c r="N61" i="1"/>
  <c r="N123" i="1" s="1"/>
  <c r="K61" i="1"/>
  <c r="K123" i="1" s="1"/>
  <c r="S59" i="1"/>
  <c r="S60" i="1" s="1"/>
  <c r="R59" i="1"/>
  <c r="R60" i="1" s="1"/>
  <c r="P59" i="1"/>
  <c r="P60" i="1" s="1"/>
  <c r="O59" i="1"/>
  <c r="O60" i="1" s="1"/>
  <c r="M59" i="1"/>
  <c r="M60" i="1" s="1"/>
  <c r="L59" i="1"/>
  <c r="L60" i="1" s="1"/>
  <c r="K59" i="1"/>
  <c r="K60" i="1" s="1"/>
  <c r="J59" i="1"/>
  <c r="J60" i="1" s="1"/>
  <c r="I59" i="1"/>
  <c r="I60" i="1" s="1"/>
  <c r="T58" i="1"/>
  <c r="Q58" i="1"/>
  <c r="N58" i="1"/>
  <c r="K58" i="1"/>
  <c r="T57" i="1"/>
  <c r="Q57" i="1"/>
  <c r="N57" i="1"/>
  <c r="K57" i="1"/>
  <c r="T56" i="1"/>
  <c r="Q56" i="1"/>
  <c r="N56" i="1"/>
  <c r="K56" i="1"/>
  <c r="T55" i="1"/>
  <c r="Q55" i="1"/>
  <c r="N55" i="1"/>
  <c r="K55" i="1"/>
  <c r="T54" i="1"/>
  <c r="T59" i="1" s="1"/>
  <c r="Q54" i="1"/>
  <c r="Q59" i="1" s="1"/>
  <c r="Q60" i="1" s="1"/>
  <c r="N54" i="1"/>
  <c r="N59" i="1" s="1"/>
  <c r="K54" i="1"/>
  <c r="S53" i="1"/>
  <c r="R53" i="1"/>
  <c r="P53" i="1"/>
  <c r="O53" i="1"/>
  <c r="M53" i="1"/>
  <c r="L53" i="1"/>
  <c r="K53" i="1"/>
  <c r="J53" i="1"/>
  <c r="I53" i="1"/>
  <c r="T52" i="1"/>
  <c r="Q52" i="1"/>
  <c r="N52" i="1"/>
  <c r="K52" i="1"/>
  <c r="T51" i="1"/>
  <c r="Q51" i="1"/>
  <c r="N51" i="1"/>
  <c r="K51" i="1"/>
  <c r="T50" i="1"/>
  <c r="T53" i="1" s="1"/>
  <c r="Q50" i="1"/>
  <c r="Q53" i="1" s="1"/>
  <c r="N50" i="1"/>
  <c r="N53" i="1" s="1"/>
  <c r="K50" i="1"/>
  <c r="S49" i="1"/>
  <c r="R49" i="1"/>
  <c r="P49" i="1"/>
  <c r="O49" i="1"/>
  <c r="M49" i="1"/>
  <c r="L49" i="1"/>
  <c r="K49" i="1"/>
  <c r="J49" i="1"/>
  <c r="I49" i="1"/>
  <c r="T48" i="1"/>
  <c r="Q48" i="1"/>
  <c r="N48" i="1"/>
  <c r="K48" i="1"/>
  <c r="T47" i="1"/>
  <c r="Q47" i="1"/>
  <c r="N47" i="1"/>
  <c r="K47" i="1"/>
  <c r="T46" i="1"/>
  <c r="T49" i="1" s="1"/>
  <c r="Q46" i="1"/>
  <c r="Q49" i="1" s="1"/>
  <c r="N46" i="1"/>
  <c r="N49" i="1" s="1"/>
  <c r="K46" i="1"/>
  <c r="S44" i="1"/>
  <c r="R44" i="1"/>
  <c r="P44" i="1"/>
  <c r="O44" i="1"/>
  <c r="M44" i="1"/>
  <c r="L44" i="1"/>
  <c r="K44" i="1"/>
  <c r="J44" i="1"/>
  <c r="I44" i="1"/>
  <c r="T43" i="1"/>
  <c r="Q43" i="1"/>
  <c r="N43" i="1"/>
  <c r="K43" i="1"/>
  <c r="T42" i="1"/>
  <c r="T44" i="1" s="1"/>
  <c r="Q42" i="1"/>
  <c r="Q44" i="1" s="1"/>
  <c r="N42" i="1"/>
  <c r="N44" i="1" s="1"/>
  <c r="K42" i="1"/>
  <c r="S41" i="1"/>
  <c r="R41" i="1"/>
  <c r="P41" i="1"/>
  <c r="O41" i="1"/>
  <c r="M41" i="1"/>
  <c r="L41" i="1"/>
  <c r="K41" i="1"/>
  <c r="J41" i="1"/>
  <c r="I41" i="1"/>
  <c r="T40" i="1"/>
  <c r="Q40" i="1"/>
  <c r="N40" i="1"/>
  <c r="K40" i="1"/>
  <c r="T39" i="1"/>
  <c r="Q39" i="1"/>
  <c r="N39" i="1"/>
  <c r="K39" i="1"/>
  <c r="T38" i="1"/>
  <c r="Q38" i="1"/>
  <c r="N38" i="1"/>
  <c r="K38" i="1"/>
  <c r="T37" i="1"/>
  <c r="Q37" i="1"/>
  <c r="N37" i="1"/>
  <c r="K37" i="1"/>
  <c r="T36" i="1"/>
  <c r="Q36" i="1"/>
  <c r="N36" i="1"/>
  <c r="K36" i="1"/>
  <c r="T35" i="1"/>
  <c r="Q35" i="1"/>
  <c r="N35" i="1"/>
  <c r="K35" i="1"/>
  <c r="T34" i="1"/>
  <c r="Q34" i="1"/>
  <c r="N34" i="1"/>
  <c r="K34" i="1"/>
  <c r="T33" i="1"/>
  <c r="Q33" i="1"/>
  <c r="N33" i="1"/>
  <c r="K33" i="1"/>
  <c r="T32" i="1"/>
  <c r="Q32" i="1"/>
  <c r="N32" i="1"/>
  <c r="K32" i="1"/>
  <c r="T31" i="1"/>
  <c r="Q31" i="1"/>
  <c r="N31" i="1"/>
  <c r="K31" i="1"/>
  <c r="T30" i="1"/>
  <c r="Q30" i="1"/>
  <c r="N30" i="1"/>
  <c r="K30" i="1"/>
  <c r="T29" i="1"/>
  <c r="Q29" i="1"/>
  <c r="N29" i="1"/>
  <c r="K29" i="1"/>
  <c r="T28" i="1"/>
  <c r="Q28" i="1"/>
  <c r="N28" i="1"/>
  <c r="K28" i="1"/>
  <c r="T27" i="1"/>
  <c r="Q27" i="1"/>
  <c r="N27" i="1"/>
  <c r="K27" i="1"/>
  <c r="T26" i="1"/>
  <c r="Q26" i="1"/>
  <c r="N26" i="1"/>
  <c r="K26" i="1"/>
  <c r="T25" i="1"/>
  <c r="Q25" i="1"/>
  <c r="N25" i="1"/>
  <c r="K25" i="1"/>
  <c r="T24" i="1"/>
  <c r="Q24" i="1"/>
  <c r="N24" i="1"/>
  <c r="K24" i="1"/>
  <c r="T23" i="1"/>
  <c r="Q23" i="1"/>
  <c r="N23" i="1"/>
  <c r="K23" i="1"/>
  <c r="T22" i="1"/>
  <c r="T41" i="1" s="1"/>
  <c r="Q22" i="1"/>
  <c r="Q41" i="1" s="1"/>
  <c r="N22" i="1"/>
  <c r="N41" i="1" s="1"/>
  <c r="K22" i="1"/>
  <c r="S21" i="1"/>
  <c r="S45" i="1" s="1"/>
  <c r="S214" i="1" s="1"/>
  <c r="S217" i="1" s="1"/>
  <c r="R21" i="1"/>
  <c r="R45" i="1" s="1"/>
  <c r="R214" i="1" s="1"/>
  <c r="P21" i="1"/>
  <c r="P45" i="1" s="1"/>
  <c r="O21" i="1"/>
  <c r="O45" i="1" s="1"/>
  <c r="O214" i="1" s="1"/>
  <c r="M21" i="1"/>
  <c r="M45" i="1" s="1"/>
  <c r="L21" i="1"/>
  <c r="L45" i="1" s="1"/>
  <c r="L214" i="1" s="1"/>
  <c r="K21" i="1"/>
  <c r="K45" i="1" s="1"/>
  <c r="J21" i="1"/>
  <c r="J45" i="1" s="1"/>
  <c r="J214" i="1" s="1"/>
  <c r="J217" i="1" s="1"/>
  <c r="I21" i="1"/>
  <c r="I45" i="1" s="1"/>
  <c r="I214" i="1" s="1"/>
  <c r="T20" i="1"/>
  <c r="Q20" i="1"/>
  <c r="N20" i="1"/>
  <c r="K20" i="1"/>
  <c r="T19" i="1"/>
  <c r="Q19" i="1"/>
  <c r="N19" i="1"/>
  <c r="K19" i="1"/>
  <c r="T18" i="1"/>
  <c r="Q18" i="1"/>
  <c r="N18" i="1"/>
  <c r="K18" i="1"/>
  <c r="T17" i="1"/>
  <c r="Q17" i="1"/>
  <c r="N17" i="1"/>
  <c r="K17" i="1"/>
  <c r="T16" i="1"/>
  <c r="Q16" i="1"/>
  <c r="N16" i="1"/>
  <c r="K16" i="1"/>
  <c r="T15" i="1"/>
  <c r="Q15" i="1"/>
  <c r="N15" i="1"/>
  <c r="K15" i="1"/>
  <c r="T14" i="1"/>
  <c r="Q14" i="1"/>
  <c r="N14" i="1"/>
  <c r="K14" i="1"/>
  <c r="T13" i="1"/>
  <c r="Q13" i="1"/>
  <c r="N13" i="1"/>
  <c r="K13" i="1"/>
  <c r="T12" i="1"/>
  <c r="Q12" i="1"/>
  <c r="N12" i="1"/>
  <c r="K12" i="1"/>
  <c r="T11" i="1"/>
  <c r="Q11" i="1"/>
  <c r="N11" i="1"/>
  <c r="K11" i="1"/>
  <c r="T10" i="1"/>
  <c r="Q10" i="1"/>
  <c r="N10" i="1"/>
  <c r="K10" i="1"/>
  <c r="T9" i="1"/>
  <c r="Q9" i="1"/>
  <c r="N9" i="1"/>
  <c r="K9" i="1"/>
  <c r="T8" i="1"/>
  <c r="Q8" i="1"/>
  <c r="N8" i="1"/>
  <c r="K8" i="1"/>
  <c r="T7" i="1"/>
  <c r="Q7" i="1"/>
  <c r="N7" i="1"/>
  <c r="K7" i="1"/>
  <c r="T6" i="1"/>
  <c r="Q6" i="1"/>
  <c r="N6" i="1"/>
  <c r="K6" i="1"/>
  <c r="T5" i="1"/>
  <c r="T21" i="1" s="1"/>
  <c r="T45" i="1" s="1"/>
  <c r="Q5" i="1"/>
  <c r="Q21" i="1" s="1"/>
  <c r="N5" i="1"/>
  <c r="N21" i="1" s="1"/>
  <c r="K5" i="1"/>
  <c r="L220" i="1" l="1"/>
  <c r="L217" i="1"/>
  <c r="Q213" i="1"/>
  <c r="I220" i="1"/>
  <c r="I217" i="1"/>
  <c r="T60" i="1"/>
  <c r="T213" i="1"/>
  <c r="R217" i="1"/>
  <c r="R220" i="1"/>
  <c r="N45" i="1"/>
  <c r="O220" i="1"/>
  <c r="O217" i="1"/>
  <c r="K213" i="1"/>
  <c r="K214" i="1" s="1"/>
  <c r="K217" i="1" s="1"/>
  <c r="T214" i="1"/>
  <c r="T217" i="1" s="1"/>
  <c r="Q45" i="1"/>
  <c r="Q214" i="1" s="1"/>
  <c r="Q217" i="1" s="1"/>
  <c r="P214" i="1"/>
  <c r="P217" i="1" s="1"/>
  <c r="N60" i="1"/>
  <c r="N213" i="1"/>
  <c r="M212" i="1"/>
  <c r="M213" i="1" s="1"/>
  <c r="M214" i="1" s="1"/>
  <c r="M217" i="1" s="1"/>
  <c r="N214" i="1" l="1"/>
  <c r="N2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Hansen</author>
  </authors>
  <commentList>
    <comment ref="F7" authorId="0" shapeId="0" xr:uid="{1F053431-70E9-49A5-9D08-3C1D461B79B6}">
      <text>
        <r>
          <rPr>
            <b/>
            <sz val="9"/>
            <color indexed="81"/>
            <rFont val="Tahoma"/>
            <family val="2"/>
          </rPr>
          <t>Katherine Hansen:</t>
        </r>
        <r>
          <rPr>
            <sz val="9"/>
            <color indexed="81"/>
            <rFont val="Tahoma"/>
            <family val="2"/>
          </rPr>
          <t xml:space="preserve">
$40k tfr from events D11712 Denis Walter in regional signature community events
</t>
        </r>
      </text>
    </comment>
    <comment ref="F36" authorId="0" shapeId="0" xr:uid="{9712CD3C-5574-4A8B-BDC8-ED334B0EE1EA}">
      <text>
        <r>
          <rPr>
            <b/>
            <sz val="9"/>
            <color indexed="81"/>
            <rFont val="Tahoma"/>
            <family val="2"/>
          </rPr>
          <t>Katherine Hansen:</t>
        </r>
        <r>
          <rPr>
            <sz val="9"/>
            <color indexed="81"/>
            <rFont val="Tahoma"/>
            <family val="2"/>
          </rPr>
          <t xml:space="preserve">
Tfr from Environment - completed each year but no budget identified
</t>
        </r>
      </text>
    </comment>
  </commentList>
</comments>
</file>

<file path=xl/sharedStrings.xml><?xml version="1.0" encoding="utf-8"?>
<sst xmlns="http://schemas.openxmlformats.org/spreadsheetml/2006/main" count="5152" uniqueCount="2236">
  <si>
    <t>2021-22 to 2024-25 CAPITAL PROJECTS PROGRAM</t>
  </si>
  <si>
    <t>Project Name</t>
  </si>
  <si>
    <t>Description</t>
  </si>
  <si>
    <t>2021-22</t>
  </si>
  <si>
    <t>2022-23</t>
  </si>
  <si>
    <t>2023-24</t>
  </si>
  <si>
    <t>2024-25</t>
  </si>
  <si>
    <t>Job No</t>
  </si>
  <si>
    <t>Status</t>
  </si>
  <si>
    <t>DCP Number</t>
  </si>
  <si>
    <t>Division</t>
  </si>
  <si>
    <t>Business Unit</t>
  </si>
  <si>
    <t>Strategic Direction</t>
  </si>
  <si>
    <t>Expenditure
$</t>
  </si>
  <si>
    <t>Income</t>
  </si>
  <si>
    <t>Net Cost</t>
  </si>
  <si>
    <t>Type</t>
  </si>
  <si>
    <t>Program</t>
  </si>
  <si>
    <t>Sub Program</t>
  </si>
  <si>
    <t>Comments</t>
  </si>
  <si>
    <t>Entered into BIS</t>
  </si>
  <si>
    <t>C18512</t>
  </si>
  <si>
    <t>Core</t>
  </si>
  <si>
    <t>Community Life</t>
  </si>
  <si>
    <t>Social Planning &amp; Investment</t>
  </si>
  <si>
    <t>High performing Council and organisation</t>
  </si>
  <si>
    <t xml:space="preserve">Building Design - Core Program
</t>
  </si>
  <si>
    <t>Emergency design requirements for safety and emerging priorities, and specifications for sports floodlighting.</t>
  </si>
  <si>
    <t>New Asset</t>
  </si>
  <si>
    <t>Property</t>
  </si>
  <si>
    <t>Buildings</t>
  </si>
  <si>
    <t>Yes</t>
  </si>
  <si>
    <t>C12202</t>
  </si>
  <si>
    <t>Customer &amp; Corporate Services</t>
  </si>
  <si>
    <t>Property, Procurement &amp; Assets</t>
  </si>
  <si>
    <t>Building Renewals - Core Program</t>
  </si>
  <si>
    <t>Annual building renewals fund.  Includes funding for Council Assets; new roof replacements and switchboard upgrades.</t>
  </si>
  <si>
    <t>Asset Renewal</t>
  </si>
  <si>
    <t>C15825</t>
  </si>
  <si>
    <t>City Services</t>
  </si>
  <si>
    <t>Capital Projects</t>
  </si>
  <si>
    <t>Capital Projects Design - Core Program</t>
  </si>
  <si>
    <t>Design work on capital projects.</t>
  </si>
  <si>
    <t>C22408</t>
  </si>
  <si>
    <t>Healthy, caring and inclusive community</t>
  </si>
  <si>
    <t>Children Services Facilities Upgrades - Core Program</t>
  </si>
  <si>
    <t xml:space="preserve">Upgrade of children's service facilities including childcare centres, kindergartens and occasional care venues to ensure compliance with children service regulations and continuation of service delivery.  </t>
  </si>
  <si>
    <t>Asset Upgrade</t>
  </si>
  <si>
    <t>C20420</t>
  </si>
  <si>
    <t>In-flight</t>
  </si>
  <si>
    <t>Civic Accommodation Project</t>
  </si>
  <si>
    <t>Construction of the City's new civic precinct.</t>
  </si>
  <si>
    <t>Total in BIS, but salaries still to be split from 5005</t>
  </si>
  <si>
    <t>C22409</t>
  </si>
  <si>
    <t>Strong Local Economy</t>
  </si>
  <si>
    <t>Community Halls Upgrade - Core Program</t>
  </si>
  <si>
    <t xml:space="preserve">Upgrades to major halls to maintain a standard of venue delivery.  </t>
  </si>
  <si>
    <t>C22802</t>
  </si>
  <si>
    <t>Economy, Investment &amp; Attraction</t>
  </si>
  <si>
    <t>Central Geelong &amp; Waterfront</t>
  </si>
  <si>
    <t>Convention &amp; Exhibition Centre - Public Realm</t>
  </si>
  <si>
    <t>Contribution to the external urban space that will be publicly accessible around the site of the proposed Geelong Convention and Exhibition Centre. Funding for the Geelong Convention and Exhibition Centre has been included in a landmark City Deal which includes commitments from the Federal Government, Victorian Government and the City of Greater Geelong.</t>
  </si>
  <si>
    <t>TBC</t>
  </si>
  <si>
    <t>Arts and Culture</t>
  </si>
  <si>
    <t>Cultural Venues</t>
  </si>
  <si>
    <t xml:space="preserve">Develop business cases and design for the Geelong Art Gallery, National Wool Museum and Potato Shed.
</t>
  </si>
  <si>
    <t>Community Priorities</t>
  </si>
  <si>
    <t>C22407</t>
  </si>
  <si>
    <t>Disability Access - Core Program</t>
  </si>
  <si>
    <t xml:space="preserve">Identification and completion of works, designs, plans and estimates of community facilities to enable equal accessibility to people with disabilities. </t>
  </si>
  <si>
    <t>C22202</t>
  </si>
  <si>
    <t>Emergency Messaging System</t>
  </si>
  <si>
    <t>Retrofit emergency messaging system in seven child care facilities to maintain staff and child safety.</t>
  </si>
  <si>
    <t>Mandatory Business Case</t>
  </si>
  <si>
    <t>Milton St, Bell Park Public Toilet</t>
  </si>
  <si>
    <t>Construction of public a toilet at Milton Street shopping precinct.</t>
  </si>
  <si>
    <t>C18423</t>
  </si>
  <si>
    <t>Only committed to design phase?</t>
  </si>
  <si>
    <t>Northern Aquatic and Community Hub (Northern Arc)</t>
  </si>
  <si>
    <r>
      <t xml:space="preserve">Construction of the Northern Aquatic and Community Hub development. </t>
    </r>
    <r>
      <rPr>
        <sz val="11"/>
        <color rgb="FFFF0000"/>
        <rFont val="Arial"/>
        <family val="2"/>
      </rPr>
      <t xml:space="preserve"> </t>
    </r>
    <r>
      <rPr>
        <sz val="11"/>
        <color theme="1"/>
        <rFont val="Arial"/>
        <family val="2"/>
      </rPr>
      <t xml:space="preserve">Total project cost is expected to be $61.6m, being $16.7m funding support from the State Government, $8.5m from the Federal government $8.3m and a contribution from council of </t>
    </r>
    <r>
      <rPr>
        <sz val="11"/>
        <rFont val="Arial"/>
        <family val="2"/>
      </rPr>
      <t>$44.8m.</t>
    </r>
  </si>
  <si>
    <t>$61.6m costs committed in forward budget, less $41m grant income required. Re-phased to 22-23 post 10 March meeting.</t>
  </si>
  <si>
    <t>NA</t>
  </si>
  <si>
    <t>C09201</t>
  </si>
  <si>
    <t xml:space="preserve">Office Alteration / Improvements - Core Program
</t>
  </si>
  <si>
    <t>Minor office alterations and improvements.</t>
  </si>
  <si>
    <t>C19203</t>
  </si>
  <si>
    <t>Council Resolution</t>
  </si>
  <si>
    <t>Osborne House Remedial Works</t>
  </si>
  <si>
    <t>Remediation works to bring the building to an occupiable state.</t>
  </si>
  <si>
    <t>C16516</t>
  </si>
  <si>
    <t>Arts &amp; Culture</t>
  </si>
  <si>
    <t>Potato Shed Facility Renewal - Core Program</t>
  </si>
  <si>
    <t>Ongoing funding as part of agreement between the City, Bellarine Secondary College and Catholic Regional College for critical facility maintenance and improvement.</t>
  </si>
  <si>
    <t>C10206</t>
  </si>
  <si>
    <t>Toilet Block Renewal / Replacement - Core Program</t>
  </si>
  <si>
    <t>Public toilet refurbishments</t>
  </si>
  <si>
    <t>Total Buildings</t>
  </si>
  <si>
    <t>ACEP</t>
  </si>
  <si>
    <t>CI_OS_6</t>
  </si>
  <si>
    <t>Armstrong Creek East Precinct - LAC active open space reserve - community pavilion</t>
  </si>
  <si>
    <t>DCP funded project required to design and construct the Armstrong Creek East Precinct Local Activity Centre Community Sports Pavilion.</t>
  </si>
  <si>
    <t>Community Facilities</t>
  </si>
  <si>
    <t>DI_C_2</t>
  </si>
  <si>
    <t>Armstrong Creek East Precinct Local Activity Centre - Community complex construction</t>
  </si>
  <si>
    <t>Armstrong Creek East Precinct Local Activity Centre - Design and construction of a new Hub including early years and community spaces.</t>
  </si>
  <si>
    <t>$100k bought forward to 22-23</t>
  </si>
  <si>
    <t>C68352</t>
  </si>
  <si>
    <t>ACTC</t>
  </si>
  <si>
    <t>CI_CF_1</t>
  </si>
  <si>
    <t xml:space="preserve">Armstrong Creek Town Centre Library &amp; Learning Hub Design </t>
  </si>
  <si>
    <t>Planning and construction of a library and learning hub in the Armstrong Creek Town Centre. (CI_CF_1)</t>
  </si>
  <si>
    <t>C68151</t>
  </si>
  <si>
    <t>ACWP</t>
  </si>
  <si>
    <t>DI_C_1</t>
  </si>
  <si>
    <t>Armstrong Creek West Community Hub - Design and Construction</t>
  </si>
  <si>
    <t>Armstrong Creek West Community Hub - Design and construction of a new Hub including a kindergarten, MCH and community spaces.</t>
  </si>
  <si>
    <t>C68157</t>
  </si>
  <si>
    <t>CI_OS_2</t>
  </si>
  <si>
    <t xml:space="preserve">Armstrong Creek West Precinct - Neighbourhood Activity Centre Active Open Space - Community Pavilion (Northern) </t>
  </si>
  <si>
    <t>DCP funded project required to design and construct the Armstrong Creek West Neighbourhood Activity Centre Community Sports Pavilion (CI-OS-2)</t>
  </si>
  <si>
    <t>$50k added in Yr 1</t>
  </si>
  <si>
    <t>C21403</t>
  </si>
  <si>
    <t>Grant Funding</t>
  </si>
  <si>
    <t xml:space="preserve">Barwon Heads Arts &amp; Community Hub   </t>
  </si>
  <si>
    <t>Design and construction of the Barwon Heads Arts &amp; Community Hub. 2018 State Election commitment with funding through Regional Development Victoria - Regional Jobs &amp; Infrastructure Fund.</t>
  </si>
  <si>
    <t>Fully funded in 21-22</t>
  </si>
  <si>
    <t>C21401</t>
  </si>
  <si>
    <t>Bell Park / Bell Post Hill Enhanced Early Years and Community Hub</t>
  </si>
  <si>
    <t>Design and construction for an early years and community hub to integrate and co-locate existing services including Bell Park Hill and Bell Park Kindergarten and Maternal Child Health centres including flexible community space.  Land was acquired in the 2019-20 financial year. Construction expected to commence in 2023-24.</t>
  </si>
  <si>
    <t>$100k in 21-22, 5% in 22-23 with the remainder split across 23-24 and 24-25</t>
  </si>
  <si>
    <t>C68055</t>
  </si>
  <si>
    <t>DI_OS_07</t>
  </si>
  <si>
    <t>Bloinks Reserve Master Plan</t>
  </si>
  <si>
    <t>Development of the Bloinks Reserve Master Plan, Detailed design and delivery of reserve.  DI_OS_07 - LAC active open space reserve - playing fields and bowling greens.</t>
  </si>
  <si>
    <t>Masterplan needed - Yr 3 &amp; 4 costs phased evenly after Yr 1 &amp; 2 were decided</t>
  </si>
  <si>
    <t>C21428</t>
  </si>
  <si>
    <t xml:space="preserve">Chilwell Library </t>
  </si>
  <si>
    <t xml:space="preserve">Concept plans to be completed in 2021-22 for community hub, meeting rooms and toilets at Chilwell Library.  </t>
  </si>
  <si>
    <t>Sustainable growth and environment</t>
  </si>
  <si>
    <t>Community Complex - LAC - Construction</t>
  </si>
  <si>
    <t>Armstrong Creek West Precinct. Design and construction of a new Hub including early years and community spaces.</t>
  </si>
  <si>
    <t>$100k Yr 1, the rest pushed back to Yr 2</t>
  </si>
  <si>
    <t>ACHBP</t>
  </si>
  <si>
    <t>Community Complex - Neighbourhood Activity Centre - Construction</t>
  </si>
  <si>
    <t>Armstrong Creek - Horseshoe Bend Precinct Neighbourhood Activity Centre. Design and construction of a new hub including early years and community spaces.</t>
  </si>
  <si>
    <t>$60k in Yr 1, %5 Yr 2 and the rest phased across 24-25 and 25-26</t>
  </si>
  <si>
    <t>C09811</t>
  </si>
  <si>
    <t>Leisure &amp; Recreation Services</t>
  </si>
  <si>
    <t>Concrete Core Replacement Program</t>
  </si>
  <si>
    <t xml:space="preserve">The Concrete/Concourse Core Replacement Program is an annual planned replacement program that is essential to the leisure and aquatic centre operations. The program addresses the ageing infrastructure of the concrete and concourse surfaces at the leisure and aquatic centres. </t>
  </si>
  <si>
    <t>C68905</t>
  </si>
  <si>
    <t>Jetty Road</t>
  </si>
  <si>
    <t>C003</t>
  </si>
  <si>
    <t xml:space="preserve">Drysdale Library </t>
  </si>
  <si>
    <t>Construction of a new library in Drysdale.</t>
  </si>
  <si>
    <t>Infrastructure</t>
  </si>
  <si>
    <t>Parks and Leisure</t>
  </si>
  <si>
    <t>Phasing provided by Josh Salter</t>
  </si>
  <si>
    <t>C68854</t>
  </si>
  <si>
    <t>Lara West</t>
  </si>
  <si>
    <t>Eastern Multipurpose Community Centre - Construction</t>
  </si>
  <si>
    <t>Lara West - Eastern Child and Community Centre Design &amp; Construction, including early years and community spaces.</t>
  </si>
  <si>
    <t>$50k in 21-22, 5% in 22-23 with the rest phased evenly across 23-24 and 24-25</t>
  </si>
  <si>
    <t>C21437</t>
  </si>
  <si>
    <t>Eversley Street Community Facility Redevelopment Project</t>
  </si>
  <si>
    <t xml:space="preserve">Redevelopment of the Eversley Street community facility from an early year’s site to a multipurpose community hub. </t>
  </si>
  <si>
    <t>C68904</t>
  </si>
  <si>
    <t>C002</t>
  </si>
  <si>
    <t xml:space="preserve">Jetty Road Children's &amp; Community Hub </t>
  </si>
  <si>
    <t>Design and development of the Jetty Road Children's and Community Centre to meet the needs of the expanding population in the Curlewis growth area. Facility to include development of an early childhood and maternal services area and neighbourhood community hub (C002 DCP - JR)</t>
  </si>
  <si>
    <t>$100k in 21-22 with the rest pushed back a year</t>
  </si>
  <si>
    <t>C21431</t>
  </si>
  <si>
    <t xml:space="preserve">Labuan Square – Norlane Renewal Project </t>
  </si>
  <si>
    <t>To undertake community and stakeholder engagement and produce plans for renewal of the public spaces.</t>
  </si>
  <si>
    <t>C68852</t>
  </si>
  <si>
    <t>CI_C_1</t>
  </si>
  <si>
    <t>Lara Early Years Library and Community Hub - Design and Construction</t>
  </si>
  <si>
    <t xml:space="preserve">DCP funded project required to design and construct the permanent Lara Regional Library to replace the existing temporary library. </t>
  </si>
  <si>
    <t>Drainage</t>
  </si>
  <si>
    <t>$620k in 21-22 with the rest split across 22-23 and 23-24. Need to determine what is council and what is DCP contribution</t>
  </si>
  <si>
    <t>Economic Development &amp; Events</t>
  </si>
  <si>
    <t>Regional Livestock and Information Exchange</t>
  </si>
  <si>
    <t>Project funding is subject to outcomes of feasibility study.</t>
  </si>
  <si>
    <t>Total Community Facilities</t>
  </si>
  <si>
    <t>C21601</t>
  </si>
  <si>
    <t>Various</t>
  </si>
  <si>
    <t>Planning, Design &amp; Development</t>
  </si>
  <si>
    <t>Planning &amp; Growth</t>
  </si>
  <si>
    <t>Armstrong Creek land acquisition program</t>
  </si>
  <si>
    <t>Land acquisition required to support the Armstrong Creek DCP Precincts.</t>
  </si>
  <si>
    <t>Land</t>
  </si>
  <si>
    <t>Major Purchases as follows: 21-22: VicRoads land $15m, NAC Sovereign Drive $4m, land for drainage works Barwon Heads Rd South Retarding Basin $3.9m, Drainage Works Barwon Heads Rd to Harriot Rd $2.3m, Horseshoe Bend Rd $1.7m. In 23-24: Land for Regional Northern Play Fields $17.7m</t>
  </si>
  <si>
    <t>C11206</t>
  </si>
  <si>
    <t>New Corio / New Station Estates  Voluntary Purchase Scheme</t>
  </si>
  <si>
    <t xml:space="preserve">Purchase of land in the New Corio and New Station Estates Corio, being old and inappropriate subdivisions comprising total of 847 small lots. </t>
  </si>
  <si>
    <t>Total Land</t>
  </si>
  <si>
    <t>TOTAL PROPERTY</t>
  </si>
  <si>
    <t>C13314</t>
  </si>
  <si>
    <t>City Works</t>
  </si>
  <si>
    <t>Dumped Rubbish Vehicle</t>
  </si>
  <si>
    <t>The purchase of an operational vehicle and dedicated collection truck due to the increasing quantity of illegal dumping of material in the community.</t>
  </si>
  <si>
    <t>Plant and Equipment</t>
  </si>
  <si>
    <t>Fleet</t>
  </si>
  <si>
    <t>C02314</t>
  </si>
  <si>
    <t xml:space="preserve">Heavy and Dedicated Plant Replacement </t>
  </si>
  <si>
    <t>Heavy and dedicated plant replacement core program.</t>
  </si>
  <si>
    <t>C02313</t>
  </si>
  <si>
    <t xml:space="preserve">Light Fleet 
</t>
  </si>
  <si>
    <t>Light fleet replacement core program.</t>
  </si>
  <si>
    <t>Total Fleet</t>
  </si>
  <si>
    <t>C09202</t>
  </si>
  <si>
    <t xml:space="preserve">Furniture Replacement </t>
  </si>
  <si>
    <t>Furniture and equipment replacement.</t>
  </si>
  <si>
    <t>Minor Plant and Equipment</t>
  </si>
  <si>
    <t>C02320</t>
  </si>
  <si>
    <t>Minor Plant &amp; Equipment - Replacements</t>
  </si>
  <si>
    <t>Minor plant and equipment replacement.</t>
  </si>
  <si>
    <t>C17801</t>
  </si>
  <si>
    <t xml:space="preserve">Public Art Strategy Project Delivery </t>
  </si>
  <si>
    <t>To deliver on the public art strategy.</t>
  </si>
  <si>
    <t>Total Minor Plant and Equipment</t>
  </si>
  <si>
    <t>C22203</t>
  </si>
  <si>
    <t>Digital, Information &amp; Technology</t>
  </si>
  <si>
    <t>Cyber Security</t>
  </si>
  <si>
    <t>Funding to establish an organisation wide information security management system and cyber security risk management framework to manage changing security identify management and information protection needs of the organisation.</t>
  </si>
  <si>
    <t>Computers and Telecommunications</t>
  </si>
  <si>
    <t>Mandatory Business Case - Year 2 and 3 added post 10 March meeting</t>
  </si>
  <si>
    <t>C19204</t>
  </si>
  <si>
    <t>Digital Modernisation</t>
  </si>
  <si>
    <t>Implementation of the City's Information and Communications Technology Strategy.</t>
  </si>
  <si>
    <t>C05208</t>
  </si>
  <si>
    <t xml:space="preserve">IT Asset Replacement Program </t>
  </si>
  <si>
    <t>IT Hardware replacement cycle for end of life IT assets.</t>
  </si>
  <si>
    <t>C05207</t>
  </si>
  <si>
    <t xml:space="preserve">Minor IT Acquisitions Program </t>
  </si>
  <si>
    <t xml:space="preserve">Core program. </t>
  </si>
  <si>
    <t>C19809</t>
  </si>
  <si>
    <t>Economy, Investment &amp; Attraction Admin</t>
  </si>
  <si>
    <t>Public Wi-Fi &amp; Enhanced Broadband Geelong Pilot</t>
  </si>
  <si>
    <t>In partnership with the State Government to support infrastructure and contractual agreements to provide scalable and sustainable technology installation and usage for the City of Greater Geelong and the community. This includes installing  fibre optic cabling, Smart Nodes activations and enabling enhanced broadband/high speed internet facilities.</t>
  </si>
  <si>
    <t>Phasing provided by Shaun Owens &amp; Matt Szymczak</t>
  </si>
  <si>
    <t>Total Computers and Telecommunications</t>
  </si>
  <si>
    <t>TOTAL PLANT AND EQUIPMENT</t>
  </si>
  <si>
    <t>Anakie Football/Netball Club</t>
  </si>
  <si>
    <t>Upgrade to club social rooms and lighting repair on training netball courts.</t>
  </si>
  <si>
    <t>C17504</t>
  </si>
  <si>
    <t xml:space="preserve">Aquatic Play Equipment Maintenance and Upgrades </t>
  </si>
  <si>
    <t>The Aquatic Play Equipment Core Renewal and Upgrade Program is an annual planned asset management program that is essential to the leisure and aquatic centre operations. The program addresses equipment renewal and upgrade of aquatic play structure at the 4 Leisure Centres and 2 outdoor pools.</t>
  </si>
  <si>
    <t>C68057</t>
  </si>
  <si>
    <t>DI_TR_2</t>
  </si>
  <si>
    <t xml:space="preserve">Armstrong Creek Greenway Improvements </t>
  </si>
  <si>
    <t>Greenway improvements on Burvilles Road between Peaceful Avenue and Horseshoe Bend Road and on Paddock Road between HSB Road and Whitehaven Chase.  (DI_TR_2 )</t>
  </si>
  <si>
    <t>J Hinch seeking clarification</t>
  </si>
  <si>
    <t>DI_OS_6</t>
  </si>
  <si>
    <t>Armstrong Creek West - Playground Equipment - Local parks (5 no.)</t>
  </si>
  <si>
    <t>Developer delivered works on playground equipment in the Armstrong Creek West precinct.</t>
  </si>
  <si>
    <t>DI_OS_2</t>
  </si>
  <si>
    <t>Armstrong Creek West Neighbourhood - Play Fields and Bowling Greens  NAC Active Open Space</t>
  </si>
  <si>
    <t>Design and Construction of sporting fields and supporting infrastructure (fencing, irrigation lighting, paths etc) within the Armstrong Creek West Neighbourhood Active Open Space Reserve.</t>
  </si>
  <si>
    <t>$50k in 22-23, $150k in 23-24 with the rest pushed back to 24-25</t>
  </si>
  <si>
    <t>C68215</t>
  </si>
  <si>
    <t>DI_TR_3</t>
  </si>
  <si>
    <t xml:space="preserve">Barwarre Road South  Greenway improvement Works </t>
  </si>
  <si>
    <t>Greenway improvements along Barwarre Road South. (DI_TR_3)</t>
  </si>
  <si>
    <t>Barwon Heads Bowling Club</t>
  </si>
  <si>
    <t>Deliver a new pavilion for the Barwon Heads Bowling Club which will support and service Bowls Club members and the broader Barwon Heads Community.</t>
  </si>
  <si>
    <t>Corio Football / Cricket Club  change rooms upgrade</t>
  </si>
  <si>
    <t>Shell Reserve, Corio.  Change facilities upgrade - Gender neutral change facilities. Identified in SIP for Detailed design and implementation over 4years.</t>
  </si>
  <si>
    <t>C20511</t>
  </si>
  <si>
    <t>Dog Parks</t>
  </si>
  <si>
    <t xml:space="preserve">Develop a series dedicated off leash and play spaces for dogs using the Fenced Dogs Park Siting, Design and Management Guidelines in Geelong West / Newtown and St Albans / Newcombe areas. 
</t>
  </si>
  <si>
    <t>Social Infrastructure &amp; Planning</t>
  </si>
  <si>
    <t>Drewan Park Reinstatement of Open Space (demolition of existing dwelling)</t>
  </si>
  <si>
    <t>Demolish existing dwelling and complete reparation works to return to public open space, with the potential to include a playground.</t>
  </si>
  <si>
    <t>C20416</t>
  </si>
  <si>
    <t>Drysdale Sporting Precinct Master Plan Implementation</t>
  </si>
  <si>
    <t xml:space="preserve">Design and construction of the Drysdale Sub-Regional Sporting Precinct Masterplan. Builds upon existing uses and to ultimately deliver on the strategic (and sustainable) vision for the precinct. </t>
  </si>
  <si>
    <t>$5m state and $3.5m federal funding. $200k in 21-22 with construction in subsequent years</t>
  </si>
  <si>
    <t>C08308</t>
  </si>
  <si>
    <t>Environment &amp; Natural Resources</t>
  </si>
  <si>
    <t>Environment Reserves Capital Improvements</t>
  </si>
  <si>
    <t>Core program of priority capital works as identified in adopted conservation and environment reserves management plans.</t>
  </si>
  <si>
    <t>C21430</t>
  </si>
  <si>
    <t>FC Leopold Masterplan</t>
  </si>
  <si>
    <t xml:space="preserve">Upgrades to facilities at soccer facilities at Estuary Estate.
</t>
  </si>
  <si>
    <t>OS004</t>
  </si>
  <si>
    <t xml:space="preserve">City Services </t>
  </si>
  <si>
    <t>Foreshore Reserve- Improvements</t>
  </si>
  <si>
    <t xml:space="preserve">Protection and rehabilitation of the foreshore reserve </t>
  </si>
  <si>
    <t>C22411</t>
  </si>
  <si>
    <t xml:space="preserve">Ground Renovation Program </t>
  </si>
  <si>
    <t>Core program for improvements to sports fields and grounds.</t>
  </si>
  <si>
    <t>Grovedale – Burdoo Reserve Playground Upgrade</t>
  </si>
  <si>
    <t>Playground upgrade at Burdoo Reserve.</t>
  </si>
  <si>
    <t>C21404</t>
  </si>
  <si>
    <t>Grovedale Football Club</t>
  </si>
  <si>
    <t>Funding to meet shortfall in Federal Government funding for upgrade of Grovedale Football Club Sports Pavilion.  
Federal Government committed $250k which will be paid directly to the club.</t>
  </si>
  <si>
    <t>C10850</t>
  </si>
  <si>
    <t xml:space="preserve">Gymnasium Equipment Changeover </t>
  </si>
  <si>
    <t>The Gymnasium Equipment Core Replacement Program is part of Leisure Services rolling gymnasium asset replacement program.</t>
  </si>
  <si>
    <t>C21422</t>
  </si>
  <si>
    <t>Hume Reserve, Bell Park Pavilion Replacement and gender neutral change facilities.</t>
  </si>
  <si>
    <t>Demolition of existing facilities and installation of new fit for purpose pavilion including gender neutral change facilities.</t>
  </si>
  <si>
    <t>No grant funding confirmed (would be small if we get any), as advised by John Elliot</t>
  </si>
  <si>
    <t>C21320</t>
  </si>
  <si>
    <t>Parks &amp; Gardens</t>
  </si>
  <si>
    <t>Irrigation Asset Renewal</t>
  </si>
  <si>
    <t>Core renewal of irrigation-related assets that are in need of improvement.</t>
  </si>
  <si>
    <t>C21439</t>
  </si>
  <si>
    <t>Landy Field</t>
  </si>
  <si>
    <t>Refurbishment of facilities (including pavilion upgrade).</t>
  </si>
  <si>
    <t>Leisure &amp; Recreation</t>
  </si>
  <si>
    <t>Lara Golf Club</t>
  </si>
  <si>
    <t xml:space="preserve">Scoping study for water sustainability and new irrigation system
</t>
  </si>
  <si>
    <t>C21420</t>
  </si>
  <si>
    <t xml:space="preserve">Lara Recreation Reserve Masterplan Project - Stage 1
</t>
  </si>
  <si>
    <t xml:space="preserve">Implementation of the Lara Recreation Reserve Masterplan. Builds upon existing uses and to ultimately deliver on the Masterplan's strategic and sustainable vision for the precinct. </t>
  </si>
  <si>
    <t>Lara Recreation Reserve Master Plan - Stage 2 Implementation  – Oval 3/Baseball Project</t>
  </si>
  <si>
    <t xml:space="preserve">1.Provide new Oval 3 multi-purpose building $2,300,000
2.Reconstruct baseball field to new orientation $220,000                   
3.Provide new baseball training and practice shed $55,000
4.Seal all access roads and car parks $250,000
5.Provide floodlighting for baseball field $300,000
6.Remove temporary buildings currently used by baseball club $20,000                                                                                                    
</t>
  </si>
  <si>
    <t>C21425</t>
  </si>
  <si>
    <t>Leisurelink 50m Pool Replacement</t>
  </si>
  <si>
    <t xml:space="preserve">Stage 1 of the project to provide detailed engineering design and documentation for contract procurement. The project is to replace 50m prefabricated steel 50m pool at Leisurelink with a concrete pool. The pool was identified for replacement 5 years ago within a 10 year replacement plan. Implementation phase schedule for 2022-23. </t>
  </si>
  <si>
    <t>Reduced from $6.6m to $6m</t>
  </si>
  <si>
    <t>Leisure Centre Renewal</t>
  </si>
  <si>
    <t>Renewal program to restore Leisure Centres to their original condition.</t>
  </si>
  <si>
    <t>C21412</t>
  </si>
  <si>
    <t>Marshall Cricket Club - Practice facility development</t>
  </si>
  <si>
    <t>Development of cricket practice nets and associated facilities. (100% Grant funded).</t>
  </si>
  <si>
    <t>Moorpanyal Park</t>
  </si>
  <si>
    <t>Development of Master Plan for Moorpanyal Park North Shore.</t>
  </si>
  <si>
    <t xml:space="preserve">Mount Brandon - Masterplan </t>
  </si>
  <si>
    <t>Continued implementation of works identified in the Master Plan.</t>
  </si>
  <si>
    <t>Newcomb &amp; District Cricket Club &amp; Newcombe Netball Club</t>
  </si>
  <si>
    <t>Upgrade of facilities;  Practice Wicket, Surface and shelters.</t>
  </si>
  <si>
    <t>C21419</t>
  </si>
  <si>
    <t xml:space="preserve">Newcomb Football and Netball Club </t>
  </si>
  <si>
    <t xml:space="preserve">Grinter Reserve Masterplan, including lighting upgrade and female friendly changeroom upgrade.
</t>
  </si>
  <si>
    <t>C21504</t>
  </si>
  <si>
    <t>Northern Bellarine Aquatic Centre - Design and Construction</t>
  </si>
  <si>
    <t xml:space="preserve">To provide a centre that will cater for the needs of a growing Northern Bellarine community and to meet the following requirements; 50m long pool, to be outdoors, to be heated, to have a hydro-therapy section, be suitable for school students and adults, to have a meeting room, a small gym/exercise section, a rehab facility and be central to the North Bellarine. </t>
  </si>
  <si>
    <t>23-24 amounts ($2.75 exp and $5m income) brought forward to 22-23</t>
  </si>
  <si>
    <t>C21406</t>
  </si>
  <si>
    <t>Ocean Grove - Collendina Reserve facility upgrade</t>
  </si>
  <si>
    <t>Provide facility upgrades to existing pavilion, including gender neutral facilities. (100% Grant funded).</t>
  </si>
  <si>
    <t>Fully funded, $470k pushed back to 22-23</t>
  </si>
  <si>
    <t>C21441</t>
  </si>
  <si>
    <t>Ocean Grove Football and Netball Club Facilities Upgrade</t>
  </si>
  <si>
    <t>Upgrade of the facilities at Shell Road Reserve in Ocean Grove to increase safety and participation. Works include a lighting upgrade, creation of additional seating and shelter, additional netting behind the southern goal end and a new scoreboard.</t>
  </si>
  <si>
    <t>Open Space and Recreation Renewal</t>
  </si>
  <si>
    <t>Renewal program to restore public open space assets to their original condition.</t>
  </si>
  <si>
    <t>C22410</t>
  </si>
  <si>
    <t xml:space="preserve">Playground Development Program Implementation </t>
  </si>
  <si>
    <t>Playground development core program to bring existing playgrounds up to standard to legislative requirements and the needs of the community.</t>
  </si>
  <si>
    <t>C19413</t>
  </si>
  <si>
    <t>Polworth Pavilion and West Oval - Pavilion Construction</t>
  </si>
  <si>
    <t>Completion of the  construction of a new pavilion, including social areas and amenities.</t>
  </si>
  <si>
    <t>C21501</t>
  </si>
  <si>
    <t>Portarlington Recreation Reserve Master Plan</t>
  </si>
  <si>
    <t xml:space="preserve">To deliver a Masterplan for the Portarlington Recreation Reserve to inform the future developments and investment at the reserve. </t>
  </si>
  <si>
    <t>$150k in 21-22, with the rest pushed back to 22-23</t>
  </si>
  <si>
    <t>Province Blvd playground</t>
  </si>
  <si>
    <t>Design and construction of playground.</t>
  </si>
  <si>
    <t>C19301</t>
  </si>
  <si>
    <t>Engineering Services</t>
  </si>
  <si>
    <t>Province Estate Highton - Wandana Gully Landscaping &amp; Water Treatment (#2)</t>
  </si>
  <si>
    <t>These works capture remediation, civil (Cholet Reserve – Green Space) and fully landscaping of higher embankments within Gully #02 including Cholet Reserve.</t>
  </si>
  <si>
    <t>Added post 10 March meeting</t>
  </si>
  <si>
    <t>C22415</t>
  </si>
  <si>
    <t>Province Estate Highton - Wandana Gully Landscaping &amp; Water Treatment (#3)</t>
  </si>
  <si>
    <t>These works capture remediation and fully landscaping of higher embankments within Gully #03.</t>
  </si>
  <si>
    <t>C21417</t>
  </si>
  <si>
    <t xml:space="preserve">Queens Park golf course redevelopment </t>
  </si>
  <si>
    <t>Upgrade of Pavilion at Queens Park golf course.</t>
  </si>
  <si>
    <t>C21507</t>
  </si>
  <si>
    <t>Queens Park Golf Course Safety Netting</t>
  </si>
  <si>
    <t>Safety nets to address the public risk of injury of errant golf balls escaping the Queens Park Driving Range.</t>
  </si>
  <si>
    <t>Queens Park Golf Water Irrigation</t>
  </si>
  <si>
    <t xml:space="preserve">The project will replace and upgrade the current aging irrigation infrastructure at Queens Park Golf Course. It will include a system expansion to include the driving range, greater playing area and 2 adjoining sports fields. </t>
  </si>
  <si>
    <t>DI_OS_1</t>
  </si>
  <si>
    <t>Regional Active Open Space - Play Fields</t>
  </si>
  <si>
    <t>Design and Construction of sporting fields and supporting infrastructure (fencing, irrigation lighting, paths etc) within the Armstrong Creek West Regional Active Open Space Reserve.</t>
  </si>
  <si>
    <t>$100k for 23-24 with the rest split across 24-25 and 25-26. 25-26 had $7.867m so this has been added to Yr 2 cost of $3.876m and split evenly (i.e. $5.882m per across both years)</t>
  </si>
  <si>
    <t>Regional Active Open Space (Northern) - Play Fields</t>
  </si>
  <si>
    <t>Design and construction of sporting fields and supporting infrastructure (fencing, irrigation lighting, paths etc) within the Horseshoe Bend Regional Active Open Space Reserve.</t>
  </si>
  <si>
    <t>$100k bought forward to 23-24</t>
  </si>
  <si>
    <t>Regional facility for soccer</t>
  </si>
  <si>
    <t>To be considered in future years post outcome of feasibility study.</t>
  </si>
  <si>
    <t>DI_OS_09</t>
  </si>
  <si>
    <t>Regional Park - playground equipment</t>
  </si>
  <si>
    <t>Playground equipment to be provided within the Armstrong Creek East Precinct District park.</t>
  </si>
  <si>
    <t>C22416</t>
  </si>
  <si>
    <t>Relocation of Change Rooms (Estuary Reserve to Oakdene Oval)</t>
  </si>
  <si>
    <t xml:space="preserve">To relocate portable change facilities and amenities from Estuary Reserve, Leopold and install at Oakdene Oval, Ocean Grove.  </t>
  </si>
  <si>
    <t>C21414</t>
  </si>
  <si>
    <t>Rippleside Playground</t>
  </si>
  <si>
    <t>Design and construct a new regional playground utilising universal design principles to replace the existing outdated, unsuitable facility and plan for the associated infrastructure such as path connections, accessible toilet and park infrastructure.</t>
  </si>
  <si>
    <t>$1.3m pushed back to  22-23 with increased grant funding added in 21-22</t>
  </si>
  <si>
    <t>C22414</t>
  </si>
  <si>
    <t>South Barwon Reserve (Cricket Training Facility)</t>
  </si>
  <si>
    <t>A net cost to council of $250k, with $100k funding provided by Sport and Recreation Victoria (SRV). $90k of this funding has been received in the 2020-21 year, with the remaining $10k to come in 2022-23.</t>
  </si>
  <si>
    <t>Depends on government funding</t>
  </si>
  <si>
    <t>C68207</t>
  </si>
  <si>
    <t>DI_DR_12</t>
  </si>
  <si>
    <t>Sparrovale Wetlands Construction DCP - HBP</t>
  </si>
  <si>
    <t>Construction of the Sparrovale Wetland for treatment and conveyance of stormwater flows from the Armstrong Creek Precincts (specifically Horseshoe Bend).</t>
  </si>
  <si>
    <t>Managed by Environment</t>
  </si>
  <si>
    <t>C68206</t>
  </si>
  <si>
    <t>DI_DR_13</t>
  </si>
  <si>
    <t>Sparrovale Wetlands Project Implementation DCP - HBP</t>
  </si>
  <si>
    <t>Development of the Sparrovale Master Plan, ongoing maintenance and management of the Sparrovale Wetlands 550 hectare site.</t>
  </si>
  <si>
    <t>C21436</t>
  </si>
  <si>
    <t>Sports Lighting Upgrade Program - Infrastructure Stimulus Program</t>
  </si>
  <si>
    <t>Government funded Community Sports Infrastructure Stimulus Program - New floodlighting at seven different reserves across the region, as follows: St Albans Recreation Reserve in Thomson, Osborne Park in North Geelong, Evans Reserve in Norlane, St Leonards Lake Reserve, Grinter Reserve in Newcomb, Winter Reserve in Belmont and  Burdoo Reserve in Grovedale.</t>
  </si>
  <si>
    <t>St Helens Park</t>
  </si>
  <si>
    <t xml:space="preserve">Upgrades to St Helen's Reserve Rippleside to include amenity improvements, improvements to park areas, footpaths &amp; beach.
</t>
  </si>
  <si>
    <t>St Leonards Cricket club upgrades</t>
  </si>
  <si>
    <t>Pavilion, nets and ground -  'St Leonards Lake Reserve'</t>
  </si>
  <si>
    <t>C22413</t>
  </si>
  <si>
    <t>St Leonards Lake Reserve (Automated Irrigation)</t>
  </si>
  <si>
    <t>A net cost to council of $100k, with $100k funding provided by Sport and Recreation Victoria (SRV).  $90k of this funding has been received in the 2020-21 year with the remaining $10k to come in 2022-23.</t>
  </si>
  <si>
    <t>St Leonards Skate Park Upgrade</t>
  </si>
  <si>
    <t>Redevelopment of the existing facility.</t>
  </si>
  <si>
    <t>C21405</t>
  </si>
  <si>
    <t>Thomson Reserve. Thomson Pavilion Upgrade - Gender Neutral Change Facilities</t>
  </si>
  <si>
    <t>Thomson Reserve, Thomson – Provide gender neutral change facilities.   (100% Grant funded). Completion of construction in 2021-22.</t>
  </si>
  <si>
    <t>C21424</t>
  </si>
  <si>
    <t>Tim Hill Reserve Ground Renovation</t>
  </si>
  <si>
    <t>Ground renovations to utilise Tim Hill Reserve to its maximum potential.</t>
  </si>
  <si>
    <t>Waterfront Renewal</t>
  </si>
  <si>
    <t>Renewal program to restore waterfront assets to their original condition.</t>
  </si>
  <si>
    <t>C21429</t>
  </si>
  <si>
    <t>Waurn Ponds Playground, Skate Park and BMX Track</t>
  </si>
  <si>
    <t>Playground, Skate Park and BMX Track Upgrade and Crime Prevention Through Environmental Design (CPTED) response including better connections between site elements.</t>
  </si>
  <si>
    <t>Total Parks and Leisure</t>
  </si>
  <si>
    <t>C02306</t>
  </si>
  <si>
    <t xml:space="preserve">Asphalting - Road Surfacing </t>
  </si>
  <si>
    <t>Resurfacing of sealed road surfaces with asphalt to maintain a waterproof surface and ensure the long term integrity of the road pavement. Core program.</t>
  </si>
  <si>
    <t>Roads</t>
  </si>
  <si>
    <t>C68156</t>
  </si>
  <si>
    <t>DI_RO_01</t>
  </si>
  <si>
    <t>Boundary Road and Baanyip Boulevard Traffic Signals and link road -</t>
  </si>
  <si>
    <t>Install traffic signals at the intersection of Boundary Road and Baanyip Boulevard, realign Boundary Road to join with new signals as identified in the Armstrong Creek West Precinct Structure Plan. (DI_RO_01 - Armstrong Creek West DCP)</t>
  </si>
  <si>
    <t>ACWP DI_TR_1 – Trails within footprint of Baanyip Boulevard / Boundary Road Intersection ($51,391) being done in conjunction</t>
  </si>
  <si>
    <t>C09303</t>
  </si>
  <si>
    <t xml:space="preserve">Bridge Upgrades - Major Renewal Works </t>
  </si>
  <si>
    <t>Major renewal works on road and pedestrian bridges across municipality, core program.</t>
  </si>
  <si>
    <t>C21304</t>
  </si>
  <si>
    <t>Burvilles Rd Pedestrian Access</t>
  </si>
  <si>
    <t>Pedestrian access to the Lutheran school, along Surf Coast Highway.</t>
  </si>
  <si>
    <t>ok per J Hinch</t>
  </si>
  <si>
    <t>C22320</t>
  </si>
  <si>
    <t>Bus Shelter Renewal</t>
  </si>
  <si>
    <t>Renewal and upkeep of the regions bus shelters.</t>
  </si>
  <si>
    <t>C14306</t>
  </si>
  <si>
    <t>Capital Renewal of Civil Assets in Parks</t>
  </si>
  <si>
    <t>Renewal of Civil Assets (Roads, Gravel Surfaces, Kerbs, Car Parks).</t>
  </si>
  <si>
    <t>Carter Road Armstrong Creek Traffic Management</t>
  </si>
  <si>
    <t>Wombat crossings on Carter Road  Armstrong Creek.</t>
  </si>
  <si>
    <t>C02340</t>
  </si>
  <si>
    <t>City of Geelong Assets Created by Blackspot VicRoads Program</t>
  </si>
  <si>
    <t>This program relates to VicRoads funded projects on council assets.</t>
  </si>
  <si>
    <t>FTE Component moved from Capitalised Salaries job from 21-22</t>
  </si>
  <si>
    <t>C17310</t>
  </si>
  <si>
    <t xml:space="preserve">Community, Leisure &amp; Recreation Carparks </t>
  </si>
  <si>
    <t xml:space="preserve">Upgrading of existing gravel carpark to a sealed asphalt carpark. Pavement construction included in this project. </t>
  </si>
  <si>
    <t>C08320</t>
  </si>
  <si>
    <t xml:space="preserve">Design &amp; Investigation - Traffic Management Projects - Road &amp; Street Management </t>
  </si>
  <si>
    <t>Core program for investigation and design program for projects involving traffic management treatments throughout the municipality.</t>
  </si>
  <si>
    <t>Elizabeth St Geelong West</t>
  </si>
  <si>
    <t xml:space="preserve">Traffic calming measures to be considered and subject to future budget funding if required.
</t>
  </si>
  <si>
    <t>C20336</t>
  </si>
  <si>
    <t>Federal Roads Program (Roads to Recovery)</t>
  </si>
  <si>
    <t xml:space="preserve">Next stage of federally funded program for the renewal of roads and road related assets. </t>
  </si>
  <si>
    <t>C21301</t>
  </si>
  <si>
    <t xml:space="preserve">Gravel Resheeting </t>
  </si>
  <si>
    <t>Resheeting core program for  gravel roads that are in need of improvement.</t>
  </si>
  <si>
    <t>Highmont Drive Traffic Management</t>
  </si>
  <si>
    <t>Installation of speed humps/wombat humps on Highmont Drive Belmont.</t>
  </si>
  <si>
    <t>DI_RO_1</t>
  </si>
  <si>
    <t>Intersection - Bacchus Marsh Road / Windermere Road</t>
  </si>
  <si>
    <t>Construction of a signalised intersection - Bacchus Marsh Road/Windermere Road.</t>
  </si>
  <si>
    <t>C68210</t>
  </si>
  <si>
    <t>DI_RD_08</t>
  </si>
  <si>
    <t xml:space="preserve">Intersection - Boundary Road and Barwon Heads Road </t>
  </si>
  <si>
    <t>Construction of a signalised intersection - Boundary Road and Barwon Heads Road. (DI_RD_08)</t>
  </si>
  <si>
    <t>C68353</t>
  </si>
  <si>
    <t xml:space="preserve"> DI_RD_4b, DI_RO_01 &amp; DI_RO_03</t>
  </si>
  <si>
    <t xml:space="preserve">Intersection - Surf Coast Hwy and Boundary Road </t>
  </si>
  <si>
    <t>Construction of a signalised intersection - Surf Coast Hwy and Boundary Road (DI_RO_01)</t>
  </si>
  <si>
    <t>C02323</t>
  </si>
  <si>
    <t>Local Roads Construction Sub Program - Road &amp; Street Management - Core Program</t>
  </si>
  <si>
    <t>Ongoing program of local road works including road construction, provision of roundabouts.</t>
  </si>
  <si>
    <t>C03301</t>
  </si>
  <si>
    <t xml:space="preserve">Major Culvert Guardrail Replacement / Installation </t>
  </si>
  <si>
    <t>Ongoing program of replacement or installation of guardrail over major culverts in accordance with approved schedule. Core program</t>
  </si>
  <si>
    <t>Melaluka Rd Resealing</t>
  </si>
  <si>
    <t>C68853</t>
  </si>
  <si>
    <t>DI_RO_7 &amp; DI_RO_08</t>
  </si>
  <si>
    <t>Patullos Rd East - Road Widening/Shared User Path</t>
  </si>
  <si>
    <t xml:space="preserve">Design of widened road and shared user path between O’Hallorans Rd and Kees Rd, Lara. </t>
  </si>
  <si>
    <t>Note that tender advertised (not awarded) and PM advised all remaining funds needed in 2021/22</t>
  </si>
  <si>
    <t>C02342</t>
  </si>
  <si>
    <t>Reseal - Road Surfacing</t>
  </si>
  <si>
    <t>Resurfacing of sealed road surfaces with spray seal or scrap rubber reseal to maintain a waterproof surface and ensure the long term integrity of the road pavement. Core program</t>
  </si>
  <si>
    <t>C22803</t>
  </si>
  <si>
    <t>Restricting Vehicles in Little Malop St</t>
  </si>
  <si>
    <t>Enablement of the implementation of the vehicle access restrictions trial, via the installation of automated bollards in Little Malop Street.</t>
  </si>
  <si>
    <t>C02310</t>
  </si>
  <si>
    <t>Road Rehabilitation</t>
  </si>
  <si>
    <t>Renewal / replacement of road pavements in full block sections.</t>
  </si>
  <si>
    <t xml:space="preserve">Road surfacing </t>
  </si>
  <si>
    <t>Surfacing of roads in the Bellarine.</t>
  </si>
  <si>
    <t>C02311</t>
  </si>
  <si>
    <t xml:space="preserve">Roads Other </t>
  </si>
  <si>
    <t>Renewal / Replacement of laneways, on-street carparks and other sundry road and street related infrastructure.</t>
  </si>
  <si>
    <t>C21306</t>
  </si>
  <si>
    <t>Roads Sealed</t>
  </si>
  <si>
    <t>Increase sealed roads on the Bellarine Peninsula, includes grant funding in 2024-25.</t>
  </si>
  <si>
    <t>Significant change to this, as income would not be split over the 2 years. Plus the project needs time to develop, design and consultation under special charge scheme - takes 1 to 2 years - hence have pushed out budget need. Note that $100k in 20/21 ad no scope and we weren't aware of this additional budget until now (March 2021) so it has not progressed and is proposed to be a carryover to 2021/22.</t>
  </si>
  <si>
    <t>Roundabout at Scenic Rd and Roslyn Rd</t>
  </si>
  <si>
    <t>Planning and construction of a roundabout at intersection of Scenic Road and Roslyn Road Highton.</t>
  </si>
  <si>
    <t>C02301</t>
  </si>
  <si>
    <t>Street Construction Sub Program - Special Rates &amp; Charges</t>
  </si>
  <si>
    <t>Core program of construction of road and drainage projects in accordance with approved schedule funded via Special Rates and Charges Schemes.</t>
  </si>
  <si>
    <t>Traffic Lights - Roslyn Rd/Thornhill Rd</t>
  </si>
  <si>
    <t>Traffic investigations were completed in 2020-21 and included potential layout options. Planning and design to be finalised in 2021-22.</t>
  </si>
  <si>
    <t>C08302</t>
  </si>
  <si>
    <t xml:space="preserve">Traffic Major Works </t>
  </si>
  <si>
    <t>Construction of major traffic works as prioritised from core traffic projects. Core Program</t>
  </si>
  <si>
    <t>Warralily Boulevard Traffic Management</t>
  </si>
  <si>
    <t>Installation of traffic calming measures on Warralily Boulevard.</t>
  </si>
  <si>
    <t>Total Roads</t>
  </si>
  <si>
    <t>DI_DR_06</t>
  </si>
  <si>
    <t>Armstrong Creek Waterway Improvement Works</t>
  </si>
  <si>
    <t>North-South Connection to Station Precinct to Ghazepore Road.</t>
  </si>
  <si>
    <t>Connection of irrigation to Sladen Park / Claremont Park</t>
  </si>
  <si>
    <t>Upgrades to existing irrigation system.</t>
  </si>
  <si>
    <t>C02317</t>
  </si>
  <si>
    <t>Drainage Construction Sub Program - Flood &amp; Drainage Management</t>
  </si>
  <si>
    <t xml:space="preserve">Core program of drainage related works including upgrading main drainage infrastructure. </t>
  </si>
  <si>
    <t>C02343</t>
  </si>
  <si>
    <t xml:space="preserve">Drainage Renewal </t>
  </si>
  <si>
    <t>Core program for the renewal of drainage infrastructure to reduce the likelihood of property flooding events.</t>
  </si>
  <si>
    <t>Drainage Renewal - WSUD</t>
  </si>
  <si>
    <t>Water-sensitive urban design (WSUD) is a land planning and engineering design approach to minimise environmental degradation and improve aesthetic and recreational appeal.</t>
  </si>
  <si>
    <t>DI_DR_14</t>
  </si>
  <si>
    <t>Drainage Works</t>
  </si>
  <si>
    <t>Wetland retarding Basins (WLRB8) - construction.</t>
  </si>
  <si>
    <t>C68211</t>
  </si>
  <si>
    <t>DI_DR_03</t>
  </si>
  <si>
    <t xml:space="preserve"> Reserve Road Retarding Basin  to Barwon Heads Road Retarding Basin - Construction of pipeline. (DI_DR_03)</t>
  </si>
  <si>
    <t>C68213</t>
  </si>
  <si>
    <t>DI_DR_08</t>
  </si>
  <si>
    <t xml:space="preserve">Drainage Works </t>
  </si>
  <si>
    <t>Barwon Heads Road to Harriot Road - Construction (DI_DR_08)</t>
  </si>
  <si>
    <t>C68212</t>
  </si>
  <si>
    <t>DI_DR_07</t>
  </si>
  <si>
    <t>Barwon Heads Road South Retarding Basin  Construction (DI_DR_07)</t>
  </si>
  <si>
    <t>Drainage Works - Wetland retarding Basins (WLRB1) - construction</t>
  </si>
  <si>
    <t>Mount Brandon Reserve - Stormwater infrastructure</t>
  </si>
  <si>
    <t>Works to complete riparian sponge / stormwater infrastructure at the bottom section of Wandana Gully #02.</t>
  </si>
  <si>
    <t>DI_DR_4</t>
  </si>
  <si>
    <t>Retarding basin &amp; Water Treatment</t>
  </si>
  <si>
    <t>Central construction.</t>
  </si>
  <si>
    <t>Total Drainage</t>
  </si>
  <si>
    <t>C18424</t>
  </si>
  <si>
    <t>Building Better Bike Connections Southern Link (Waurn Ponds to Central Geelong) Stages 1 and 2</t>
  </si>
  <si>
    <t>Project is funded by TAC - Stage 1 is from Barwon River to Central Geelong via Moorabool Street, Carr Street and Gheringhap Street.</t>
  </si>
  <si>
    <t>Footpaths and Bikepaths</t>
  </si>
  <si>
    <t>C02303</t>
  </si>
  <si>
    <t>Footpath Construction Sub Program - Special Rates &amp; Charges - Core Program</t>
  </si>
  <si>
    <t>Ongoing program of new footpath construction in accordance with approved schedule funded via Special Rates and Charges Schemes.</t>
  </si>
  <si>
    <t>C02307</t>
  </si>
  <si>
    <t xml:space="preserve">Footpath Renewal </t>
  </si>
  <si>
    <t>Core program for renewal / replacement of footpaths across the municipality.</t>
  </si>
  <si>
    <t>Footpaths - General</t>
  </si>
  <si>
    <t>Development of new footpaths across the municipality</t>
  </si>
  <si>
    <t>Footpaths on Barrabool Road Highton</t>
  </si>
  <si>
    <t>Construction of new footpath infrastructure on Barrabool Road Highton.</t>
  </si>
  <si>
    <t>Footpaths on the Bellarine</t>
  </si>
  <si>
    <t>Development of footpaths on the Bellarine, including the Ocean Grove PPN supported by a special rates and charge scheme.</t>
  </si>
  <si>
    <t>C68216</t>
  </si>
  <si>
    <t>DI_TR_4</t>
  </si>
  <si>
    <t xml:space="preserve">Greenway improvement Works - (Barwarre Road South and Boundary Road West) </t>
  </si>
  <si>
    <t>Greenway improvements along Barwarre Road South and Boundary Road West. (DI_TR_4)</t>
  </si>
  <si>
    <t>C68208</t>
  </si>
  <si>
    <t>DI_RD_02</t>
  </si>
  <si>
    <t>Intersection - Reserve Road/Horseshoe Bend Road/ Drews Road</t>
  </si>
  <si>
    <t>Construction of a signalised intersection - Reserve Road/Horseshoe Bend Road/ Drews Road.  (DI_RD_02 )</t>
  </si>
  <si>
    <t>Montpellier Drive</t>
  </si>
  <si>
    <t>Construction of footpaths on the east side of Montpellier Drive.</t>
  </si>
  <si>
    <t>Ocean Grove bike track</t>
  </si>
  <si>
    <t>Planning and construction of bike track</t>
  </si>
  <si>
    <t>C68056</t>
  </si>
  <si>
    <t>DI_TR_1</t>
  </si>
  <si>
    <t>Off-road shared trail network</t>
  </si>
  <si>
    <t>Trail on Burvilles Road between Peaceful Ave and Horseshoe Bend Road and on Paddock Road between HSB Road and Whitehaven Chase.   (DI_TR_1)</t>
  </si>
  <si>
    <t>Rippleside to Geelong path</t>
  </si>
  <si>
    <t>Upgrades to lighting on walking path from Geelong waterfront to Rippleside Park.</t>
  </si>
  <si>
    <t>C68159</t>
  </si>
  <si>
    <t>Shared Path network - Mt Duneed - Offroad</t>
  </si>
  <si>
    <t>Trail within of Baanyip and Boundary Road intersection project. (DI_TR_2)</t>
  </si>
  <si>
    <t>C68214</t>
  </si>
  <si>
    <t xml:space="preserve">Shared Path Network - Off Road (Barwarre Road South) </t>
  </si>
  <si>
    <t>Trail along Barwarre Road South. (DI_TR_2 )</t>
  </si>
  <si>
    <t>C21330</t>
  </si>
  <si>
    <t>Shared Trails Masterplan - Implementation of Linkages</t>
  </si>
  <si>
    <t xml:space="preserve">Implementation of the Shared Trails Master Plan.   A review of the municipalities shared trails and paths network was completed. The Masterplan also identified gaps and opportunities in the network. The intent is to develop a prioritised list of identified opportunities that can then be further scoped as specific projects for future funding.
</t>
  </si>
  <si>
    <t>Total Footpaths and Bikepaths</t>
  </si>
  <si>
    <t>C02308</t>
  </si>
  <si>
    <t xml:space="preserve">Kerb and Channel Renewal  </t>
  </si>
  <si>
    <t>Core program replacement of kerb and channel in full block sections.</t>
  </si>
  <si>
    <t>Kerb and Channel</t>
  </si>
  <si>
    <t>Ocean Grove Lookout Reserve</t>
  </si>
  <si>
    <t>Kerb and channel and sealing the lookout visitor carpark.</t>
  </si>
  <si>
    <t>Total Kerb and Channel</t>
  </si>
  <si>
    <t>C16303</t>
  </si>
  <si>
    <t>Waste Services</t>
  </si>
  <si>
    <t>Composting Site Setup Works</t>
  </si>
  <si>
    <t>A purpose built area for the screening of composted material is required to improve the process and adhere to licence guidelines.</t>
  </si>
  <si>
    <t>Waste Management</t>
  </si>
  <si>
    <t>Drysdale Landfill Rehabilitation</t>
  </si>
  <si>
    <t>This is full scale rehabilitation project for the Drysdale landfill completed landfill cells.</t>
  </si>
  <si>
    <t>C22325</t>
  </si>
  <si>
    <t xml:space="preserve">Litter Fencing and Dust Management </t>
  </si>
  <si>
    <t>To ensure that operation of the decontamination and grinding component of Council's greenwaste service is able to comply with environmental requirements.</t>
  </si>
  <si>
    <t>C04308</t>
  </si>
  <si>
    <t xml:space="preserve">New Bin Supply - Waste Collection  and Recycling Systems </t>
  </si>
  <si>
    <t>Supply of mobile bins to new and additional occupancy residential properties and for new commercial customers.</t>
  </si>
  <si>
    <t>C22326</t>
  </si>
  <si>
    <t>South Geelong Rehabilitation</t>
  </si>
  <si>
    <t>This is a key site for Council and needs to be maintained and rehabilitated to preserve its value. Landscaping works to address concerns raised by surrounding residents.</t>
  </si>
  <si>
    <t>Total Waste Management</t>
  </si>
  <si>
    <t>C22412</t>
  </si>
  <si>
    <t>Drysdale Town Square Upgrade</t>
  </si>
  <si>
    <t>The Drysdale Urban Design Framework was adopted by Council in August 2012 and seeks to improve the functionality &amp; appearance of the Town Centre, including a redevelopment of the Woolworths supermarket and new speciality shops. Consultation with the community on a draft town square concept has occurred. Detailed design and costings for the town square concept are underway. This project will allow for construction of the Town Square.</t>
  </si>
  <si>
    <t>Streetscapes</t>
  </si>
  <si>
    <t>Economy Investment &amp; Attraction</t>
  </si>
  <si>
    <t>Eastern Beach</t>
  </si>
  <si>
    <t xml:space="preserve">Development of a Master Plan.
</t>
  </si>
  <si>
    <t>C21606</t>
  </si>
  <si>
    <t>Urban Design &amp; Heritage</t>
  </si>
  <si>
    <t>Highton Village West side renew alleyways</t>
  </si>
  <si>
    <t>Highton Village Urban Design Framework streetscape upgrade.</t>
  </si>
  <si>
    <t>C20403</t>
  </si>
  <si>
    <t>LED Street Lighting &amp; Smart Control Technology</t>
  </si>
  <si>
    <t>This project involves a bulk change out of existing light fittings to more efficient LED's with Smart Control technology. Once complete, there will be significant operational and maintenance savings from the new LED's.</t>
  </si>
  <si>
    <t>C20809</t>
  </si>
  <si>
    <t>Lt Malop Street Central Works Project</t>
  </si>
  <si>
    <t>The project is in response to a resolution of Council on 25 June 2019 requesting a program of initiatives to encourage greater community use and access in Little Malop St Central.</t>
  </si>
  <si>
    <t>Project to be removed</t>
  </si>
  <si>
    <t>North Valley Road Shopping Strip</t>
  </si>
  <si>
    <t>Streetscape improvements to shopping strip.</t>
  </si>
  <si>
    <t>C22801</t>
  </si>
  <si>
    <t>Revitalising Central Geelong City Deal Green Spine Block 1</t>
  </si>
  <si>
    <t>These works will deliver a newly landscaped public space on the corner of Gheringhap and Malop Streets, complimenting a redeveloped streetscape on the northern side of Malop St between Gheringhap and Moorabool Streets. This is a Revitalising Central Geelong Action Plan project which is funded through the Geelong City Deal and aims to deliver greater pedestrian amenity, universal access and enhance street activity.</t>
  </si>
  <si>
    <t>C21305</t>
  </si>
  <si>
    <t xml:space="preserve">Stage 2 of St Leonards streetscape </t>
  </si>
  <si>
    <t>Works on Murradoc Rd near Bluff Rd (near the shopping centre). The features of this stage of the project are to extend the footpath by 2m, re-pave, kerb and channel works, raise garden beds and associated plumbing and drainage works.</t>
  </si>
  <si>
    <t>C22330</t>
  </si>
  <si>
    <t>Street Lighting Renewal</t>
  </si>
  <si>
    <t>Renewal and upkeep of the regions street lighting.</t>
  </si>
  <si>
    <t>C22601</t>
  </si>
  <si>
    <t>Urban Design Framework</t>
  </si>
  <si>
    <t>Implementation of works identified in key urban design frameworks including Highton shopping strip and Pakington St.</t>
  </si>
  <si>
    <t>Re-phased post 10 March meeting</t>
  </si>
  <si>
    <t>Total Streetscapes</t>
  </si>
  <si>
    <t>C22501</t>
  </si>
  <si>
    <t>Arts &amp; Collection Item Purchases</t>
  </si>
  <si>
    <t>Funding for the purchase of new art and collection items for consideration across venues in the region, in accordance with the City's Corporate Collection Strategy.</t>
  </si>
  <si>
    <t>Miscellaneous</t>
  </si>
  <si>
    <t>C06210</t>
  </si>
  <si>
    <t>Financial Services</t>
  </si>
  <si>
    <t xml:space="preserve">Capital Program Project Management - Capitalised Salaries </t>
  </si>
  <si>
    <t>Annual allowance to deliver the Capital Projects Program - based on current approved labour allocations.</t>
  </si>
  <si>
    <t>C22201</t>
  </si>
  <si>
    <t>Community Facility Infrastructure Grants Public</t>
  </si>
  <si>
    <t>Community Infrastructure Grants Program.</t>
  </si>
  <si>
    <t>C21328</t>
  </si>
  <si>
    <t>The Dell Wave Attenuator</t>
  </si>
  <si>
    <t xml:space="preserve">A wave attenuation device to mitigate against coastal erosion and support coastal protection outcomes, education and research opportunities. </t>
  </si>
  <si>
    <t>C20805</t>
  </si>
  <si>
    <t>Veteran Affairs</t>
  </si>
  <si>
    <t>Funding to provide additional funds for Veteran's memorials.</t>
  </si>
  <si>
    <t>C21805</t>
  </si>
  <si>
    <t>Waterfront Assets</t>
  </si>
  <si>
    <t>Renewal of council owned assets situation along the Geelong waterfront.</t>
  </si>
  <si>
    <t>Total Other</t>
  </si>
  <si>
    <t>TOTAL INFRASTRUCTURE</t>
  </si>
  <si>
    <t xml:space="preserve">TOTAL CAPITAL EXPENDITURE </t>
  </si>
  <si>
    <t>TOTAL CAPITAL EXPENDITURE</t>
  </si>
  <si>
    <t>Carryover by Year: 20% (excluding core and civic accom)</t>
  </si>
  <si>
    <t>2021-22 TO 2024-25 NON CAPITAL PROGRAM - NEW AND INCREASED INITIATIVES</t>
  </si>
  <si>
    <t>Job Number</t>
  </si>
  <si>
    <t>2021-22 Expenditure
$</t>
  </si>
  <si>
    <t>2022-23 Expenditure
$</t>
  </si>
  <si>
    <t>2023-24 Expenditure
$</t>
  </si>
  <si>
    <t>2024-25 Expenditure
$</t>
  </si>
  <si>
    <t>City Planning &amp; Economy</t>
  </si>
  <si>
    <t>D602A3</t>
  </si>
  <si>
    <t>Biophilic City</t>
  </si>
  <si>
    <t>Initial investigation with the aim of becoming a Biophilic City.</t>
  </si>
  <si>
    <t>Health &amp; Local Laws</t>
  </si>
  <si>
    <t>D44403</t>
  </si>
  <si>
    <t>Dog orders</t>
  </si>
  <si>
    <t xml:space="preserve">Funding required for additional community consultation on dog orders.
</t>
  </si>
  <si>
    <t>R44419</t>
  </si>
  <si>
    <t>2P Parking, 1 hour free</t>
  </si>
  <si>
    <t>Second hour free in 2P street parking zones.</t>
  </si>
  <si>
    <t>D60807</t>
  </si>
  <si>
    <t>Global Infrastructure Items</t>
  </si>
  <si>
    <t>Infrastructure planning for the Northern and Western Growth Areas (NWGGA) has identified the need for a number of critical infrastructure items that will service a global need (herein referred to as Global Infrastructure Items) in the growth area. Two Precinct Structure Plans (PSPs) and two Development Contributions Plans (DCPs) are currently under development with Council having formalised commitments to third parties for planning scheme amendment processes to be commenced in 2022.</t>
  </si>
  <si>
    <t>Smart Cities</t>
  </si>
  <si>
    <t>D80202</t>
  </si>
  <si>
    <t>High-performing Council and organisation</t>
  </si>
  <si>
    <t>GIS mapping technology</t>
  </si>
  <si>
    <t>Investment in GIS mapping technology and augmented reality to create nature walks and links throughout the municipality.</t>
  </si>
  <si>
    <t>D36208</t>
  </si>
  <si>
    <t>Integrated Transport Plan</t>
  </si>
  <si>
    <t xml:space="preserve">The engagement of an external consultant to plan Geelong’s transport future and guide investment decisions for the transport system within City of Greater Geelong over the next 30 years (by 2051) in response to growth.  </t>
  </si>
  <si>
    <t>D36210</t>
  </si>
  <si>
    <t>Shared Trails</t>
  </si>
  <si>
    <t xml:space="preserve">Implementation of three 'shovel ready' projects in 2021-22 and the resources to investigate the viability of network gaps and associated planning to help with future capital investments.
</t>
  </si>
  <si>
    <t>D61124</t>
  </si>
  <si>
    <t>Coastal and Marine Management Plan</t>
  </si>
  <si>
    <t>Coastal and marine management plans are key strategic documents that assist with securing consent from the Minister to use or develop marine and coastal land. These management plans will assist the council in prioritising where funding will be allocated as well as assist in securing state government grant funding for the delivery of capital works.</t>
  </si>
  <si>
    <t>Connected Communities</t>
  </si>
  <si>
    <t>D52850</t>
  </si>
  <si>
    <t>Ocean Grove Football &amp; Netball Club</t>
  </si>
  <si>
    <t>Supporting female participation on the Bellarine, funding to support the purchase of portable scoreboard and siren for the oval.  The portability of the equipment will be more cost effective and accessible for volunteers to operate and position depending on weather conditions.</t>
  </si>
  <si>
    <t>D57950</t>
  </si>
  <si>
    <t>Volunteering Geelong</t>
  </si>
  <si>
    <t>Report on volunteering industry in Geelong region, investigating matters such as the economic impact of volunteering, key organisations operating in the industry, effect on our region if volunteering is not supported, recommended improvements within the industry, impact of population growth, volunteer's age profiles and other matters that the City believe is important and the support of the nomination of an organisation to receive the State Government Funding to administer volunteering in the Geelong region.</t>
  </si>
  <si>
    <t>R64140</t>
  </si>
  <si>
    <t>Kardinia Pool</t>
  </si>
  <si>
    <t>Extended opening of Kardinia pool, covering winter months.</t>
  </si>
  <si>
    <t>R64150</t>
  </si>
  <si>
    <t>Lara Swimming Pool</t>
  </si>
  <si>
    <t>Open Lara pool from 1 October each year, one month earlier than the scheduled opening.</t>
  </si>
  <si>
    <t>D66305</t>
  </si>
  <si>
    <t>Portarlington Community Hub - Scoping Study</t>
  </si>
  <si>
    <t>Scoping study to consider a neighbourhood house in the Portarlington Community Hub in Parks Hall.</t>
  </si>
  <si>
    <t>D66A62</t>
  </si>
  <si>
    <t xml:space="preserve">Lara Basketball Club scoping project
</t>
  </si>
  <si>
    <t xml:space="preserve">Court scoping at Beckley Park.
</t>
  </si>
  <si>
    <t>D66A63</t>
  </si>
  <si>
    <t>Hamlyn Park Reserve</t>
  </si>
  <si>
    <t>Scoping of expansion plans to include gender neutral change facilities.</t>
  </si>
  <si>
    <t>D66A64</t>
  </si>
  <si>
    <t>Myers Reserve Master Plan</t>
  </si>
  <si>
    <t>Myers Reserve Sport and Recreation Master Plan.</t>
  </si>
  <si>
    <t>D66A65</t>
  </si>
  <si>
    <t>Newtown Football and Netball Club Master Plan</t>
  </si>
  <si>
    <t>Master Plan development.</t>
  </si>
  <si>
    <t>D66A66</t>
  </si>
  <si>
    <t>Kardinia Park precinct Master Plan</t>
  </si>
  <si>
    <t>Development of Master Plan for precinct.</t>
  </si>
  <si>
    <t>Digital, Information&amp; Technology</t>
  </si>
  <si>
    <t>R24503</t>
  </si>
  <si>
    <t>Strategy, People &amp; Performance</t>
  </si>
  <si>
    <t>People &amp; Culture</t>
  </si>
  <si>
    <t>D23421</t>
  </si>
  <si>
    <t>Health Safety &amp; Wellbeing Audit Response</t>
  </si>
  <si>
    <t>External consultancy resources are to be sourced with the aim of reducing the cost and duration of psychological and manual handling injuries suffered by the City's staff.</t>
  </si>
  <si>
    <t>R92100</t>
  </si>
  <si>
    <t>Compliance Training Officer</t>
  </si>
  <si>
    <t>The implementation of a new organisational training compliance process for the City, supported by a new policy, procedure and organisational system to manage compliance training across the organisation.</t>
  </si>
  <si>
    <t>Strategy &amp; Performance</t>
  </si>
  <si>
    <t>D28108</t>
  </si>
  <si>
    <t>Sustainability Framework Implementation</t>
  </si>
  <si>
    <t>The integrated sustainability performance framework is a foundation piece needed to create integrated dashboard reporting, which will  break down silos and show each department’s contribution to strategic outcomes. It will ensure our decision makers are provided with holistic, transparent insight.</t>
  </si>
  <si>
    <t>Social Housing Implementation</t>
  </si>
  <si>
    <t>Additional social housing requirements to cater for the City's burgeoning population growth. The funding includes a review of social and affordable housing assessments by developers, legal fees associated with section 173 agreements and development of a new council policy and undertaking public education and engagement.</t>
  </si>
  <si>
    <t>TOTAL - NON CAPITAL PROGRAM - NEW INITIATIVES</t>
  </si>
  <si>
    <t>2021-22 COMMUNITY INVESTMENT &amp; SUPPORT FUND</t>
  </si>
  <si>
    <r>
      <t xml:space="preserve">2020-21
Budget
</t>
    </r>
    <r>
      <rPr>
        <b/>
        <sz val="8"/>
        <color indexed="9"/>
        <rFont val="Arial"/>
        <family val="2"/>
      </rPr>
      <t>$</t>
    </r>
  </si>
  <si>
    <r>
      <t xml:space="preserve">2021-22
Budget
</t>
    </r>
    <r>
      <rPr>
        <b/>
        <sz val="8"/>
        <color indexed="9"/>
        <rFont val="Arial"/>
        <family val="2"/>
      </rPr>
      <t>$</t>
    </r>
  </si>
  <si>
    <t>Community Grants</t>
  </si>
  <si>
    <t>R57910</t>
  </si>
  <si>
    <t>Children's Week Grants</t>
  </si>
  <si>
    <t>Grants to support activities during Children's Week - held in October annually.</t>
  </si>
  <si>
    <t>R57908</t>
  </si>
  <si>
    <t>Christmas in the Community (Neighbourhood House)</t>
  </si>
  <si>
    <t>Grants to Neighbourhood Houses to provide equity and inclusion for Christmas celebrations across the municipality with a focus on the Northern and Eastern suburbs.</t>
  </si>
  <si>
    <t>R57907</t>
  </si>
  <si>
    <t>Community Christmas Carols</t>
  </si>
  <si>
    <t>Grants to support community Christmas Carol events - Denis Walter Carols by the Bay, Christmas Eve Johnstone Park, Ocean Grove, Northern Carols.</t>
  </si>
  <si>
    <t>D57924</t>
  </si>
  <si>
    <t>Community Events Grants</t>
  </si>
  <si>
    <t>Grants to community groups to  support moderate sized events which bring economic benefits to the City, strengthen and enrich community, celebrate common interests, showcase local competitive advantages and provide opportunities for local participation.</t>
  </si>
  <si>
    <t>D57929</t>
  </si>
  <si>
    <t>Community Infrastructure Grants - Private</t>
  </si>
  <si>
    <t>Grants to not-for-profit community groups &amp; organisations to support planning and delivery of capital works projects on facilities not located on Council owned or managed land.</t>
  </si>
  <si>
    <t>C20508</t>
  </si>
  <si>
    <t>Community Infrastructure Grants - Public</t>
  </si>
  <si>
    <t>Grants to not-for-profit community groups and organisations to support planning and delivery of capital works projects.</t>
  </si>
  <si>
    <t>R57911</t>
  </si>
  <si>
    <t xml:space="preserve">Creative Communities Grants Program
</t>
  </si>
  <si>
    <t>Grants to support the initiation, development and delivery of quality arts projects, enriching the cultural fabric of the Geelong region and maximising community participation in local arts activity.</t>
  </si>
  <si>
    <t>R57909</t>
  </si>
  <si>
    <t>Environmental Sustainability Grants</t>
  </si>
  <si>
    <t>Grants to not-for-profit community groups and organisations for programs and activities that help to achieve Council's strategic objectives relating to environment and sustainability.</t>
  </si>
  <si>
    <t>D57916</t>
  </si>
  <si>
    <t>First Nations Cultural Heritage Grants</t>
  </si>
  <si>
    <t>Grants to protect and preserve Aboriginal cultural heritage in the greater Geelong area.</t>
  </si>
  <si>
    <t>D57923</t>
  </si>
  <si>
    <t>Geelong Heritage Grants</t>
  </si>
  <si>
    <t xml:space="preserve">Grants to support the restoration of heritage buildings. </t>
  </si>
  <si>
    <t>D57908</t>
  </si>
  <si>
    <t>Healthy &amp; Connected Communities Grants</t>
  </si>
  <si>
    <t>Grants to not-for-profit community groups and organisations for programs and activities that support the community to be healthy and provide a sense of well-being and connection.</t>
  </si>
  <si>
    <t>R57904</t>
  </si>
  <si>
    <t>Neighbourhood House Grants</t>
  </si>
  <si>
    <t>Grants to Neighbourhood Houses for operating costs and community development projects.</t>
  </si>
  <si>
    <t>R57902</t>
  </si>
  <si>
    <t>Seniors Festival Grants</t>
  </si>
  <si>
    <t>Grants for community organisations to run activities and events in the Geelong Seniors Festival held October annually.</t>
  </si>
  <si>
    <t>D57920</t>
  </si>
  <si>
    <t>COVID-19 Arts, Culture &amp; Heritage Recovery</t>
  </si>
  <si>
    <t>Grants to rebuild the arts, creative, entertainment, cultural and heritage sectors in Geelong as a result of the COVID-19 pandemic.</t>
  </si>
  <si>
    <t>D57921</t>
  </si>
  <si>
    <t xml:space="preserve">COVID-19 Quick Response Community </t>
  </si>
  <si>
    <t>A quick response grant program designed to support our community to recover and adapt to the effects of the COVID-19 pandemic.</t>
  </si>
  <si>
    <t>Community Grants Sub Total</t>
  </si>
  <si>
    <t xml:space="preserve">Partnerships </t>
  </si>
  <si>
    <t>D57911</t>
  </si>
  <si>
    <t>Barwon Coast Beach Bus</t>
  </si>
  <si>
    <t>Partnerships</t>
  </si>
  <si>
    <t>Partnership with Barwon Coast Committee of Management for Ocean Grove-Barwon Heads shuttle bus for six weeks during summer.</t>
  </si>
  <si>
    <t>D57915</t>
  </si>
  <si>
    <t>Barwon Heads Football Netball Club</t>
  </si>
  <si>
    <t>A three year agreement to provide funding to subsidise Barwon Heads Football Netball Club (BHFNC) for maintenance and watering of Howard Harmer Reserve.</t>
  </si>
  <si>
    <t>D57905</t>
  </si>
  <si>
    <t>Barwon Sports Academy</t>
  </si>
  <si>
    <t xml:space="preserve">Council contribution to operating costs and in-kind memberships. </t>
  </si>
  <si>
    <t>D57925</t>
  </si>
  <si>
    <t>Bellarine Catchment Network</t>
  </si>
  <si>
    <t>To support the Bellarine Catchment Network in providing environment projects for the Bellarine Peninsula community.</t>
  </si>
  <si>
    <t>D57902</t>
  </si>
  <si>
    <t>Bis-Sport Sponsorship</t>
  </si>
  <si>
    <t>Partnership with Barwon Sports Academy to support elite athletes to compete.</t>
  </si>
  <si>
    <t xml:space="preserve">Community Climate Action </t>
  </si>
  <si>
    <t>New funding to achieve the City's Environment Strategy goal to become a zero emission, climate-ready City and region.</t>
  </si>
  <si>
    <t>R57912</t>
  </si>
  <si>
    <t>Emergency Management</t>
  </si>
  <si>
    <t>Contribution to Citizens Radio Emergency Services Teams (CREST).</t>
  </si>
  <si>
    <t>D57926</t>
  </si>
  <si>
    <t>Friends of Buckley Falls</t>
  </si>
  <si>
    <t>Partnership with Geelong Environment Council.</t>
  </si>
  <si>
    <t>D57901</t>
  </si>
  <si>
    <t>Geelong Cricket Association</t>
  </si>
  <si>
    <t>Partnership for turf wicket upkeep.</t>
  </si>
  <si>
    <t>R57913</t>
  </si>
  <si>
    <t>Geelong Sustainable House Day</t>
  </si>
  <si>
    <t>Contribution to event operating costs.</t>
  </si>
  <si>
    <t>D57906</t>
  </si>
  <si>
    <t>Life Education Van</t>
  </si>
  <si>
    <t>Contribution to operating costs.</t>
  </si>
  <si>
    <t>D57904</t>
  </si>
  <si>
    <t>Lifeguard Services</t>
  </si>
  <si>
    <t xml:space="preserve">Partnership to provide professional life guards at Ocean Grove, Barwon Heads and Bancoora. </t>
  </si>
  <si>
    <t>D57903</t>
  </si>
  <si>
    <t>Park Stewardship Funds</t>
  </si>
  <si>
    <t>Council commitment to groups to develop parks (including Hoffman Walk).</t>
  </si>
  <si>
    <t>D57930</t>
  </si>
  <si>
    <t>Peaks to Plains</t>
  </si>
  <si>
    <t>Partnership program to support landowners in the Little River area to protect grasslands.</t>
  </si>
  <si>
    <t>D57914</t>
  </si>
  <si>
    <t>Support Vulnerable People - Partnership</t>
  </si>
  <si>
    <t>Support charitable groups who provide support programs for vulnerable people within the City of Greater Geelong.</t>
  </si>
  <si>
    <t>R57914</t>
  </si>
  <si>
    <t>Swan Bay Catchment Program</t>
  </si>
  <si>
    <t>Partnership program to protect and enhance native vegetation and waterways within the Swan Bay Catchment on the Bellarine Peninsula.</t>
  </si>
  <si>
    <t>Partnerships Sub Total</t>
  </si>
  <si>
    <t>Community Grants &amp; Partnership Total</t>
  </si>
  <si>
    <t>G21 Contribution</t>
  </si>
  <si>
    <t>Customer &amp; Corporate Services Admin</t>
  </si>
  <si>
    <t>R20101</t>
  </si>
  <si>
    <t>Contribution to G21 Geelong Regional Alliance</t>
  </si>
  <si>
    <t>G21 Contribution Total</t>
  </si>
  <si>
    <t>Arts &amp; Culture Funding Agreements</t>
  </si>
  <si>
    <t>R57603</t>
  </si>
  <si>
    <t>Geelong Art Gallery</t>
  </si>
  <si>
    <t>2020-2023 Funding Agreement to support core operations being: A public art gallery responsible for cultural and artistic advancement and community learning activities, including retail sales.</t>
  </si>
  <si>
    <t>R57605</t>
  </si>
  <si>
    <t>Geelong Maritime Museum</t>
  </si>
  <si>
    <t xml:space="preserve">Annual support for the conservation and care of the Geelong Maritime Museum collection. </t>
  </si>
  <si>
    <t>R57704</t>
  </si>
  <si>
    <t>Platform Arts</t>
  </si>
  <si>
    <t>2019-2023 Funding Agreement to support core operations being: Working across multiple creative platforms, to champion a new generation of thinkers, makers, risk-takers and agitators.</t>
  </si>
  <si>
    <t>R57706</t>
  </si>
  <si>
    <t>Courthouse Back to Back</t>
  </si>
  <si>
    <t xml:space="preserve">Annual support for venue lease costs. </t>
  </si>
  <si>
    <t>Arts &amp; Culture Initiatives Total</t>
  </si>
  <si>
    <t>Economic Development Community Events</t>
  </si>
  <si>
    <t>D11718</t>
  </si>
  <si>
    <t>Pako Festa</t>
  </si>
  <si>
    <t>Commitment to support regional signature community event</t>
  </si>
  <si>
    <t>See below</t>
  </si>
  <si>
    <t>Regional Signature Community Events</t>
  </si>
  <si>
    <t>Council civic responsibility and regional signature community events. Includes Geelong Christmas Carols, Australia Day Committee, Geelong Show, Gala Day and Geelong Cup.</t>
  </si>
  <si>
    <t>R11703</t>
  </si>
  <si>
    <t>- Australia Day Committee</t>
  </si>
  <si>
    <t>D11731</t>
  </si>
  <si>
    <t>- Geelong Show</t>
  </si>
  <si>
    <t>D11747</t>
  </si>
  <si>
    <t>- Gala Day</t>
  </si>
  <si>
    <t>D11775</t>
  </si>
  <si>
    <t>- Geelong Cup</t>
  </si>
  <si>
    <t>Economic Development Total</t>
  </si>
  <si>
    <t>Geelong Major Events</t>
  </si>
  <si>
    <t>D11701</t>
  </si>
  <si>
    <t>Australian International Airshow</t>
  </si>
  <si>
    <t>Sponsorship payment of the Australian International Airshow, to be held in November 2021.</t>
  </si>
  <si>
    <t>D117B9</t>
  </si>
  <si>
    <t>Twenty20 World Cup Cricket 2020 - Geelong Host City</t>
  </si>
  <si>
    <t>Event sponsorship of the Twenty20 World Cup Cricket major event to be held at GMHBA Stadium - postponed from 2020-21 to 2022-23 financial year.</t>
  </si>
  <si>
    <t>R11762</t>
  </si>
  <si>
    <t>Major Events to be confirmed</t>
  </si>
  <si>
    <t xml:space="preserve">Funding for the attraction of major events to Geelong. </t>
  </si>
  <si>
    <t>Geelong Major Events Sub Total</t>
  </si>
  <si>
    <t>Sponsorships &amp; Donations</t>
  </si>
  <si>
    <t>D57907</t>
  </si>
  <si>
    <t>Give Where You Live</t>
  </si>
  <si>
    <t>Sponsorship &amp; Donation</t>
  </si>
  <si>
    <t>Donation</t>
  </si>
  <si>
    <t xml:space="preserve">CEO </t>
  </si>
  <si>
    <t>CEO</t>
  </si>
  <si>
    <t>R11615.5510</t>
  </si>
  <si>
    <t>Geelong Football Club</t>
  </si>
  <si>
    <t>President's Club</t>
  </si>
  <si>
    <t>R23250.5510</t>
  </si>
  <si>
    <t>Geelong Supercats</t>
  </si>
  <si>
    <t>Match Day partnership</t>
  </si>
  <si>
    <t>D60260 $10k
R60260 $15k</t>
  </si>
  <si>
    <t>Geelong Business Excellence Awards</t>
  </si>
  <si>
    <t>Sponsorship for the Geelong Business Excellence Awards in return for category naming rights.</t>
  </si>
  <si>
    <t>Sponsorships &amp; Donations Sub Total</t>
  </si>
  <si>
    <t>Total</t>
  </si>
  <si>
    <t>CITY OF GREATER GEELONG - FEES AND CHARGES (2021-22 Budget)</t>
  </si>
  <si>
    <r>
      <t xml:space="preserve">Basis of Charge
</t>
    </r>
    <r>
      <rPr>
        <sz val="12"/>
        <rFont val="Arial"/>
        <family val="2"/>
      </rPr>
      <t>D= Discretionary    A= Act of Parliament   L = Local Law</t>
    </r>
  </si>
  <si>
    <t>Fees and Charges</t>
  </si>
  <si>
    <t>Basis of Charge</t>
  </si>
  <si>
    <t>Charge
2020-21
$ per unit</t>
  </si>
  <si>
    <t>Charge
2021-22
$ per unit</t>
  </si>
  <si>
    <t>Movement in price per unit $</t>
  </si>
  <si>
    <t>Movement in rate
%</t>
  </si>
  <si>
    <t>Property &amp; Revenue</t>
  </si>
  <si>
    <t>P&amp;R Land Information Certificates</t>
  </si>
  <si>
    <t>A</t>
  </si>
  <si>
    <t>P&amp;R Sales / Misc / Fencing</t>
  </si>
  <si>
    <t>D</t>
  </si>
  <si>
    <t>Rates Rate Reprint between 1 and 7 years</t>
  </si>
  <si>
    <t>P&amp;V Rate search over 7 years</t>
  </si>
  <si>
    <t>P&amp;V Sales Register</t>
  </si>
  <si>
    <t>Complaint Costs</t>
  </si>
  <si>
    <t>Judgement</t>
  </si>
  <si>
    <t>Warrant</t>
  </si>
  <si>
    <t>Summons for Oral Examination</t>
  </si>
  <si>
    <t>Application of Attachment of Earnings (fees set by the Court)</t>
  </si>
  <si>
    <t>Attachment of Earnings (fees set by the Court)</t>
  </si>
  <si>
    <t>Substituted Service Fee</t>
  </si>
  <si>
    <t>Admin Fee on Refunds</t>
  </si>
  <si>
    <t>P&amp;R Renumbering Charge to Subdividers</t>
  </si>
  <si>
    <t>Development Planning</t>
  </si>
  <si>
    <t>Subdivision Building Site Access Permit</t>
  </si>
  <si>
    <t>Subdivision Property Information Fees</t>
  </si>
  <si>
    <t>Subdivision Road Opening Permit</t>
  </si>
  <si>
    <t>Subdivision Vehicle Crossing Permits (Stand)</t>
  </si>
  <si>
    <t>Fire Prevention - 2nd Notice</t>
  </si>
  <si>
    <t>Fire Prevention Penalty Notice</t>
  </si>
  <si>
    <t>Failing To Comply With A Notice To Comply</t>
  </si>
  <si>
    <t>L</t>
  </si>
  <si>
    <t>Reinstatements</t>
  </si>
  <si>
    <t>Up to 10m2 Asphalt path</t>
  </si>
  <si>
    <t>Up to 10m2 Concrete Path - 75mm</t>
  </si>
  <si>
    <t>Up to 10m2 Concrete Path - 125mm</t>
  </si>
  <si>
    <t>Up to 10m2 Concrete Kerb</t>
  </si>
  <si>
    <t>Up to 50m2 Asphalt path</t>
  </si>
  <si>
    <t>Up to 50m2 Concrete Path - 75mm</t>
  </si>
  <si>
    <t>Up to 50m2 Concrete Path - 125mm</t>
  </si>
  <si>
    <t>Up to 50m2 Concrete Kerb</t>
  </si>
  <si>
    <t xml:space="preserve"> &gt; than 50m2 Asphalt path</t>
  </si>
  <si>
    <t xml:space="preserve"> &gt; than 50m2 Concrete Path - 75mm</t>
  </si>
  <si>
    <t>&gt; than 50m2 Concrete Path - 125mm</t>
  </si>
  <si>
    <t xml:space="preserve"> &gt; than 50m2 Concrete Kerb</t>
  </si>
  <si>
    <t xml:space="preserve"> Up to 10m2 Bitumen Rd</t>
  </si>
  <si>
    <t>Up to 50m2 Bitumen Rd</t>
  </si>
  <si>
    <t xml:space="preserve"> &gt; than 50m2 Bitumen Rd</t>
  </si>
  <si>
    <t>Up to 10m2 Concrete Path - 150mm Industrial</t>
  </si>
  <si>
    <t>Up to 50m2 Concrete Path - 150mm Industrial</t>
  </si>
  <si>
    <t>&gt; 50m2 Concrete Path - 150mm Industrial</t>
  </si>
  <si>
    <t>Waste Collection Services</t>
  </si>
  <si>
    <t>Other Recycling service</t>
  </si>
  <si>
    <t>Green Waste Service</t>
  </si>
  <si>
    <t>Commercial collection -1 bin weekly</t>
  </si>
  <si>
    <t>Commercial collection - extra bins</t>
  </si>
  <si>
    <t xml:space="preserve"> Waste Disposal Services</t>
  </si>
  <si>
    <t xml:space="preserve">Waste Car Boot </t>
  </si>
  <si>
    <t xml:space="preserve">Waste Utilities Vans Single Axle trailers </t>
  </si>
  <si>
    <t xml:space="preserve">Waste Single axle trailers (heaped)  </t>
  </si>
  <si>
    <t>Waste Tandem Trailers (waterline)</t>
  </si>
  <si>
    <t xml:space="preserve">Waste Tandem Trailers (heaped) </t>
  </si>
  <si>
    <t>Waste Car tyres up to 1M diameter each</t>
  </si>
  <si>
    <t xml:space="preserve">Waste Car tyres on rims </t>
  </si>
  <si>
    <t xml:space="preserve">Waste Truck Tyres </t>
  </si>
  <si>
    <t xml:space="preserve">Waste Concrete/Build-Build rubble/concrete </t>
  </si>
  <si>
    <t xml:space="preserve">Pres Waste Mattresses  </t>
  </si>
  <si>
    <t>Metreage</t>
  </si>
  <si>
    <t>Single Axle Caged Trailer</t>
  </si>
  <si>
    <t>Single Axle Caged Heaped Trailer</t>
  </si>
  <si>
    <t>Tandem Caged Trailer</t>
  </si>
  <si>
    <t>Tandem Caged Heaped Trailer</t>
  </si>
  <si>
    <t>Waste Animal Carcass (single )</t>
  </si>
  <si>
    <t>Waste Animal Carcass (multiple)</t>
  </si>
  <si>
    <t>Waste Fish /Scallop/Poultry waste</t>
  </si>
  <si>
    <t>Waste Industrial Waste</t>
  </si>
  <si>
    <t>Waste Clean Fill</t>
  </si>
  <si>
    <t>Waste Greenwaste (clean)</t>
  </si>
  <si>
    <t>Waste Seaweed</t>
  </si>
  <si>
    <t>Environment &amp; Natural Resources Admin</t>
  </si>
  <si>
    <t>Breamlea Caravan Park Powered Site Peak  Nightly- 2 Adults</t>
  </si>
  <si>
    <t>Breamlea Caravan Park Powered Site Peak Weekly - 2 Adults</t>
  </si>
  <si>
    <t>Breamlea Caravan Park Powered Site Peak Nightly- Family</t>
  </si>
  <si>
    <t>Breamlea Caravan Park Powered Site Peak Weekly - Family</t>
  </si>
  <si>
    <t>Breamlea Caravan Park Powered Site Off Peak Nightly - 2 Adults</t>
  </si>
  <si>
    <t>Breamlea Caravan Park Powered Site Off Peak Weekly - 2 Adults</t>
  </si>
  <si>
    <t>Breamlea Caravan Park Powered Site Off Peak Nightly - Family</t>
  </si>
  <si>
    <t>Breamlea Caravan Park Powered Site Off Peak Weekly - Family</t>
  </si>
  <si>
    <t>Breamlea Caravan Park Unpowered Site Peak Nightly - 2 Adults</t>
  </si>
  <si>
    <t>Breamlea Caravan Park Unpowered Site Peak Weekly - 2 Adults</t>
  </si>
  <si>
    <t>Breamlea Caravan Park Unpowered Site Peak Nightly - Family</t>
  </si>
  <si>
    <t>Breamlea Caravan Park Unpowered Site Peak Weekly - Family</t>
  </si>
  <si>
    <t>Breamlea Caravan Park Unpowered Off Site Peak Nightly - 2 Adults</t>
  </si>
  <si>
    <t>Breamlea Caravan Park Unpowered Off Site Peak Weekly - 2 Adults</t>
  </si>
  <si>
    <t>Breamlea Caravan Park Unpowered Off Site Peak Nightly - Family</t>
  </si>
  <si>
    <t>Breamlea Caravan Park Unpowered Off Site Peak Weekly - Family</t>
  </si>
  <si>
    <t>Breamlea Caravan Park Seasonal site rate mid Dec - mid Apr</t>
  </si>
  <si>
    <t>Breamlea Caravan Park Seasonal site rate Mlb Cup W/e - mid Apr</t>
  </si>
  <si>
    <t>Breamlea Caravan Park Seasonal site rate mid Apr - mid Dec</t>
  </si>
  <si>
    <t>Breamlea Caravan Park Additional person site/cabin  p/night - adult</t>
  </si>
  <si>
    <t>Breamlea Caravan Park Additional person site/cabin p/night - child</t>
  </si>
  <si>
    <t>Breamlea Caravan Park 1 Bedroom Cabin w ensuite (1,2,3,4) Peak Nightly - 2 Adults</t>
  </si>
  <si>
    <t>Breamlea Caravan Park 1 Bedroom Cabin w ensuite (1,2,3,4) Peak Weekly - 2 Adults</t>
  </si>
  <si>
    <t>Breamlea Caravan Park 1 Bedroom Cabin w ensuite (1,2,3,4) Peak Nightly - Family</t>
  </si>
  <si>
    <t>Breamlea Caravan Park 1 Bedroom Cabin w ensuite (1,2,3,4) Peak Weekly - Family</t>
  </si>
  <si>
    <t>Breamlea Caravan Park 1 Bedroom Cabin w ensuite (1,2,3,4) Off Peak Nightly - 2 Adults</t>
  </si>
  <si>
    <t>Breamlea Caravan Park 1 Bedroom Cabin w ensuite (1,2,3,4) Off Peak Weekly - 2 Adults</t>
  </si>
  <si>
    <t>Breamlea Caravan Park 1 Bedroom Cabin w ensuite (1,2,3,4) Off Peak Nightly - Family</t>
  </si>
  <si>
    <t>Breamlea Caravan Park 1 Bedroom Cabin w ensuite (1,2,3,4) Off Peak Weekly - Family</t>
  </si>
  <si>
    <t>Breamlea Caravan Park 1 Bedroom Cabin wo ensuite (5) Peak Nightly - 2 Adults</t>
  </si>
  <si>
    <t>Breamlea Caravan Park 1 Bedroom Cabin wo ensuite (5) Peak Weekly - 2 Adults</t>
  </si>
  <si>
    <t>Breamlea Caravan Park 1 Bedroom Cabin wo ensuite (5) Peak Nightly - Family</t>
  </si>
  <si>
    <t>Breamlea Caravan Park 1 Bedroom Cabin wo ensuite (5) Peak Weekly - Family</t>
  </si>
  <si>
    <t>Breamlea Caravan Park 1 Bedroom Cabin wo ensuite (5) Off Peak Nightly - 2 Adults</t>
  </si>
  <si>
    <t>Breamlea Caravan Park 1 Bedroom Cabin wo ensuite (5) Off Peak Weekly - 2 Adults</t>
  </si>
  <si>
    <t>Breamlea Caravan Park 1 Bedroom Cabin wo ensuite (5) Off Peak Nightly - Family</t>
  </si>
  <si>
    <t>Breamlea Caravan Park 1 Bedroom Cabin wo ensuite (5) Off Peak Weekly - Family</t>
  </si>
  <si>
    <t>Breamlea Caravan Park 2 Bedroom Cabin w ensuite (6) Peak Nightly - 2 Adults</t>
  </si>
  <si>
    <t>Breamlea Caravan Park 2 Bedroom Cabin w ensuite (6) Peak Weekly - 2 Adults</t>
  </si>
  <si>
    <t>Breamlea Caravan Park 2 Bedroom Cabin w ensuite (6) Peak Nightly - Family</t>
  </si>
  <si>
    <t>Breamlea Caravan Park 2 Bedroom Cabin w ensuite (6) Peak Weekly - Family</t>
  </si>
  <si>
    <t>Breamlea Caravan Park 2 Bedroom Cabin w ensuite (6) Off Peak Nightly - 2 Adults</t>
  </si>
  <si>
    <t>Breamlea Caravan Park 2 Bedroom Cabin w ensuite (6) Off Peak Weekly - 2 Adults</t>
  </si>
  <si>
    <t>Breamlea Caravan Park 2 Bedroom Cabin w ensuite (6) Off Peak Nightly - Family</t>
  </si>
  <si>
    <t>Breamlea Caravan Park 2 Bedroom Cabin w ensuite (6) Off Peak Weekly - Family</t>
  </si>
  <si>
    <t>Breamlea Caravan Park 2 Bedroom Villa w ensuite (7,8) Peak Nightly - 2 Adults</t>
  </si>
  <si>
    <t>Breamlea Caravan Park 2 Bedroom Villa w ensuite (7,8) Peak Weekly - 2 Adults</t>
  </si>
  <si>
    <t>Breamlea Caravan Park 2 Bedroom Villa w ensuite (7,8) Peak Nightly - Family</t>
  </si>
  <si>
    <t>Breamlea Caravan Park 2 Bedroom Villa w ensuite (7,8) Peak Weekly - Family</t>
  </si>
  <si>
    <t>Breamlea Caravan Park 2 Bedroom Villa w ensuite (7,8) Off Peak Nightly - 2 Adults</t>
  </si>
  <si>
    <t>Breamlea Caravan Park 2 Bedroom Villa w ensuite (7,8) Off Peak Weekly - 2 Adults</t>
  </si>
  <si>
    <t>Breamlea Caravan Park 2 Bedroom Villa w ensuite (7,8) Off Peak Nightly - Family</t>
  </si>
  <si>
    <t>Breamlea Caravan Park 2 Bedroom Villa w ensuite (7,8) Off Peak Weekly - Family</t>
  </si>
  <si>
    <t>Breamlea Caravan Park 1 Bedroom Villa w ensuite (9) Peak Nightly - 2 Adults</t>
  </si>
  <si>
    <t>Breamlea Caravan Park 1 Bedroom Villa w ensuite (9) Peak Weekly - 2 Adults</t>
  </si>
  <si>
    <t>Breamlea Caravan Park 1 Bedroom Villa w ensuite (9) Off Peak Nightly - 2 Adults</t>
  </si>
  <si>
    <t>Breamlea Caravan Park 1 Bedroom Villa w ensuite (9) Off Peak Weekly - 2 Adults</t>
  </si>
  <si>
    <t>Breamlea Caravan Park - Additional person in villap/night - adult</t>
  </si>
  <si>
    <t>Breamlea Caravan Park- Additional person in villap/night - child</t>
  </si>
  <si>
    <t>Breamlea Caravan Park- BCP 12 month site fee</t>
  </si>
  <si>
    <t>Breamlea Caravan Park 6 month site fee</t>
  </si>
  <si>
    <t>Breamlea Caravan Park 3 month site fee</t>
  </si>
  <si>
    <t>Botanic Gardens - Children's Program</t>
  </si>
  <si>
    <t>Botanic Gardens - Booked Program - 90 mins</t>
  </si>
  <si>
    <t>Botanic Gardens - Booked Program &lt; 20 students</t>
  </si>
  <si>
    <t>Botanic Gardens - Booked Program - 60 mins</t>
  </si>
  <si>
    <t>Botanic Gardens - Events</t>
  </si>
  <si>
    <t>Botanic Gardens -  Visitor Facilities hire - 2 hours</t>
  </si>
  <si>
    <t>Botanic Gardens - Visitor Facilities hire - half day</t>
  </si>
  <si>
    <t>Botanic Gardens -  Visitor Facilities - full day</t>
  </si>
  <si>
    <t>Botanic Gardens - Annual Agreement</t>
  </si>
  <si>
    <t>Botanic Gardens - Annual Agreement - Friends</t>
  </si>
  <si>
    <t>Botanic Gardens - Annual Agreement - ad hoc</t>
  </si>
  <si>
    <t>Botanic Gardens - Weekdays - full day</t>
  </si>
  <si>
    <t>Botanic Gardens - Weekdays - half day</t>
  </si>
  <si>
    <t>Community Inclusion</t>
  </si>
  <si>
    <t>Grovedale Neighbourhood House</t>
  </si>
  <si>
    <t>Grovedale Neighbourhood House hire</t>
  </si>
  <si>
    <t>Banners</t>
  </si>
  <si>
    <t xml:space="preserve"> Ariston House - Playgroup Rental</t>
  </si>
  <si>
    <t xml:space="preserve">Centre Based Long Day Care   </t>
  </si>
  <si>
    <t>City Learning and Care Belmont &amp; Whittington   - Weekly</t>
  </si>
  <si>
    <t>City Learning and Care Belmont &amp; Whittington   -  Daily Rate</t>
  </si>
  <si>
    <t>City Learning and Care Belmont &amp; Whittington   -  Sessional</t>
  </si>
  <si>
    <t>City Learning and Care Belmont &amp; Whittington  - Short Day Program</t>
  </si>
  <si>
    <t>City Learning and Care Belmont &amp; Whittington  - Hourly Rate</t>
  </si>
  <si>
    <t>Ariston Childcare Centre, Boorai Integrated Children's Centre, Purnell Road CFC, Drysdale CFC, Leopold Integrated Children's Centre  - Weekly</t>
  </si>
  <si>
    <t>Ariston Childcare Centre, Boorai Integrated Children's Centre, Purnell Road CFC, Drysdale CFC, Leopold Integrated Children's Centre  -  Daily Rate</t>
  </si>
  <si>
    <t>Ariston Childcare Centre, Boorai Integrated Children's Centre, Purnell Road CFC, Drysdale CFC, Leopold Integrated Children's Centre  Sessional</t>
  </si>
  <si>
    <t>Ariston Childcare Centre, Boorai Integrated Children's Centre, Purnell Road CFC, Drysdale CFC, Leopold Integrated Children's Centre -  Short Day Program</t>
  </si>
  <si>
    <t>Ariston Childcare Centre, Boorai Integrated Children's Centre, Purnell Road CFC, Drysdale CFC, Leopold Integrated Children's Centre - Hourly Rate</t>
  </si>
  <si>
    <t>Kindergarten Development Services</t>
  </si>
  <si>
    <t xml:space="preserve">4 yr old Kindergarten Fees - 15 hour session </t>
  </si>
  <si>
    <t xml:space="preserve">3 yr old Kindergarten Fees - 7.5 hr session </t>
  </si>
  <si>
    <t>3 yr old Kindergarten Fees - 6 hr session</t>
  </si>
  <si>
    <t>3 yr old Kindergarten Fees - 5 hr session</t>
  </si>
  <si>
    <t>3 yr old Kindergarten Fees - 3.5 hr session</t>
  </si>
  <si>
    <t>Occasional Care</t>
  </si>
  <si>
    <t xml:space="preserve">Occasional Care - 5 hr session </t>
  </si>
  <si>
    <t xml:space="preserve">Occasional Care - 4 hr session </t>
  </si>
  <si>
    <t xml:space="preserve">Occasional Care - 3 hr session </t>
  </si>
  <si>
    <t>Occasional Care - 1 hr session</t>
  </si>
  <si>
    <t>School Holiday Program</t>
  </si>
  <si>
    <t>Holiday Program - daily</t>
  </si>
  <si>
    <t xml:space="preserve"> Comm Home Support Program</t>
  </si>
  <si>
    <t>Personal Care</t>
  </si>
  <si>
    <t>Personal Care - Medium</t>
  </si>
  <si>
    <t>Personal Care - High</t>
  </si>
  <si>
    <t>Respite - Medium</t>
  </si>
  <si>
    <t>Respite - High</t>
  </si>
  <si>
    <t>Respite Care - over 18</t>
  </si>
  <si>
    <t>Home Care - Low</t>
  </si>
  <si>
    <t>Home Care - Medium</t>
  </si>
  <si>
    <t>Home Care - High</t>
  </si>
  <si>
    <t>Program for Younger People</t>
  </si>
  <si>
    <t>PYP - Personal Care</t>
  </si>
  <si>
    <t>PYP - Personal Care - Medium</t>
  </si>
  <si>
    <t>PYP - Personal Care - High</t>
  </si>
  <si>
    <t>PYP - Respite</t>
  </si>
  <si>
    <t>PYP - Respite - Medium</t>
  </si>
  <si>
    <t>PYP - Respite  - High</t>
  </si>
  <si>
    <t>PYP - General Care</t>
  </si>
  <si>
    <t>PYP - General Care - Medium</t>
  </si>
  <si>
    <t>PYP - General Care - High</t>
  </si>
  <si>
    <t>Home Modifications</t>
  </si>
  <si>
    <t>Home Maintenance - Low</t>
  </si>
  <si>
    <t>Home Maintenance - Medium</t>
  </si>
  <si>
    <t>Home Maintenance - High</t>
  </si>
  <si>
    <t>Home Maintenance - PYP - Low</t>
  </si>
  <si>
    <t>Home Maintenance - PYP - Medium</t>
  </si>
  <si>
    <t>Home Maintenance - PYP - High</t>
  </si>
  <si>
    <t xml:space="preserve"> Home Maintenance - Agency</t>
  </si>
  <si>
    <t xml:space="preserve"> Meal Provision &amp; Distribution Service</t>
  </si>
  <si>
    <t>Food Services</t>
  </si>
  <si>
    <t>Food Services (Agencies)</t>
  </si>
  <si>
    <t>Hardship Rate</t>
  </si>
  <si>
    <t>Agencies</t>
  </si>
  <si>
    <t>Home Care/ Personal Care Agency - Normal</t>
  </si>
  <si>
    <t>Home Care/ Personal Care Agency - Evening/ Saturday</t>
  </si>
  <si>
    <t>Home Care/ Personal Care Agency - Sunday</t>
  </si>
  <si>
    <t>Home Care/ Personal Care Agency - Public Holiday</t>
  </si>
  <si>
    <t>Respite Agency  - Normal</t>
  </si>
  <si>
    <t>Respite Agency  - Evening/ Saturday</t>
  </si>
  <si>
    <t>Respite Agency  - Sunday</t>
  </si>
  <si>
    <t>Respite Agency  - Public Holiday</t>
  </si>
  <si>
    <t>Home Care Packages (internal agency rate excludes GST)</t>
  </si>
  <si>
    <t>Home Care/ Personal Care - Normal</t>
  </si>
  <si>
    <t>Home Care/ Personal Care - Evening/ Saturday</t>
  </si>
  <si>
    <t>Home Care/ Personal Care  - Sunday</t>
  </si>
  <si>
    <t>Home Care/ Personal Care  - Public Holiday</t>
  </si>
  <si>
    <t>Respite   - Normal</t>
  </si>
  <si>
    <t>Respite  - Evening/ Saturday</t>
  </si>
  <si>
    <t>Respite   - Sunday</t>
  </si>
  <si>
    <t>Respite  - Public Holiday</t>
  </si>
  <si>
    <t>Community Halls &amp; Buses</t>
  </si>
  <si>
    <t>Virginia Todd Hall Hourly Rate</t>
  </si>
  <si>
    <t>Centenary Hall Hourly Rate - Supper Room Weekday</t>
  </si>
  <si>
    <t>Centenary Hall Hourly Rate - Supper Room Weekend</t>
  </si>
  <si>
    <t>Centenary Hall Hourly Rate - Main Hall Weekday</t>
  </si>
  <si>
    <t>Centenary Hall Hourly Rate - Main Hall Weekend</t>
  </si>
  <si>
    <t>Centenary Hall Hourly Rate - Whole Venue Weekday</t>
  </si>
  <si>
    <t>Centenary Hall Hourly Rate - Whole Venue Weekend</t>
  </si>
  <si>
    <t>Cobbin Farm Hourly Rate - Chapel Weekday</t>
  </si>
  <si>
    <t>Cobbin Farm Hourly Rate - Chapel Weekend</t>
  </si>
  <si>
    <t>Cobbin Farm Hourly Rate - Whole Venue Weekday</t>
  </si>
  <si>
    <t>Cobbin Farm Hourly Rate - Whole Venue Weekend</t>
  </si>
  <si>
    <t>Cobbin Farm Hourly Rate - Homestead Weekday</t>
  </si>
  <si>
    <t>Cobbin Farm Hourly Rate - Homestead Weekend</t>
  </si>
  <si>
    <t>Cobradah House Hourly Rate</t>
  </si>
  <si>
    <t>Geelong West Town Hall Hourly Rate - Supper Room Weekday</t>
  </si>
  <si>
    <t>Geelong West Town Hall Hourly Rate - Supper Room Weekend</t>
  </si>
  <si>
    <t>Geelong West Town Hall Hourly Rate - Main Hall Weekday</t>
  </si>
  <si>
    <t>Geelong West Town Hall Hourly Rate - Main Hall Weekend</t>
  </si>
  <si>
    <t>Geelong West Town Hall Hourly Rate - Whole Venue Weekday</t>
  </si>
  <si>
    <t>Geelong West Town Hall Hourly Rate - Whole Venue Weekend</t>
  </si>
  <si>
    <t>Lara Hall Hourly Rate - Whole Venue</t>
  </si>
  <si>
    <t>Lara Hall Hourly Rate - Main Hall</t>
  </si>
  <si>
    <t>Lara Hall Hourly Rate - Meeting Room</t>
  </si>
  <si>
    <t>Community Bus 24-Hour Hire</t>
  </si>
  <si>
    <t>St. Leonards Reserve Hall Hourly Rate</t>
  </si>
  <si>
    <t>Mt. Duneed Hall Hire Income</t>
  </si>
  <si>
    <t>Mt. Duneed Hall Hourly Rate</t>
  </si>
  <si>
    <t>Parks Hall Hourly Rate - Main Hall</t>
  </si>
  <si>
    <t>Parks Hall Hourly Rate - Bayview Room</t>
  </si>
  <si>
    <t>Parks Hall Hourly Rate - Parkview Room</t>
  </si>
  <si>
    <t xml:space="preserve"> Parks Hall Hourly Rate - Kitchen</t>
  </si>
  <si>
    <t>Parks Hall Hourly Rate - Whole Venue</t>
  </si>
  <si>
    <t>Newcomb Hall Hourly Rate - Whole Venue</t>
  </si>
  <si>
    <t>Newcomb Hall Hourly Rate - Main Hall</t>
  </si>
  <si>
    <t>Newcomb Hall Hourly Rate - Meeting Room</t>
  </si>
  <si>
    <t>Community &amp; Recreation</t>
  </si>
  <si>
    <t>Casual Hire Summer - Community 1 Oval - Community Rate</t>
  </si>
  <si>
    <t>Casual Hire Summer - Community 1 Oval - Commercial Rate</t>
  </si>
  <si>
    <t>Casual Hire Winter - Community 1 Oval - Community Rate</t>
  </si>
  <si>
    <t>Casual Hire Winter - Community Oval 1 - Commercial Rate</t>
  </si>
  <si>
    <t>Casual Hire Summer - Community 2 Oval - Community Rate</t>
  </si>
  <si>
    <t>Casual Hire Summer - Community 2 Oval - Commercial Rate</t>
  </si>
  <si>
    <t>Casual Hire Winter - Community 2 Oval - Community Rate</t>
  </si>
  <si>
    <t>Casual Hire Winter - Community 2 Oval - Commercial Rate</t>
  </si>
  <si>
    <t>Casual Hire Summer - Community 3 Oval - Community Rate</t>
  </si>
  <si>
    <t>Casual Hire Summer - Community 3 Oval - Commercial Rate</t>
  </si>
  <si>
    <t>Casual Hire Winter - Community 3 Oval - Community Rate</t>
  </si>
  <si>
    <t>Casual Hire Winter - Community 3 Oval - Commercial Rate</t>
  </si>
  <si>
    <t>Casual Hire Summer - Community 1 Pitch - Community Rate</t>
  </si>
  <si>
    <t>Casual Hire Summer - Community 1 Pitch - Commercial Rate</t>
  </si>
  <si>
    <t>Casual Hire Winter - Community 1 Pitch - Community Rate</t>
  </si>
  <si>
    <t>Casual Hire Winter - Community 1 Pitch - Commercial Rate</t>
  </si>
  <si>
    <t>Casual Hire Summer - Community 2 Pitch - Community Rate</t>
  </si>
  <si>
    <t>Casual Hire Summer - Community 2 Pitch - Commercial Rate</t>
  </si>
  <si>
    <t>Casual Hire Winter - Community 2 Pitch - Community Rate</t>
  </si>
  <si>
    <t>Casual Hire Winter - Community 2 Pitch - Commercial Rate</t>
  </si>
  <si>
    <t>Casual Hire Summer - Community 3 Pitch - Community Rate</t>
  </si>
  <si>
    <t>Casual Hire Summer - Community 3 Pitch - Commercial Rate</t>
  </si>
  <si>
    <t>Casual Hire Winter - Community 3 Pitch - Community Rate</t>
  </si>
  <si>
    <t>Casual Hire Winter - Community 3 Pitch - Commercial Rate</t>
  </si>
  <si>
    <t>Casual Hire Summer - Reserve - Community Rate</t>
  </si>
  <si>
    <t>Casual Hire Summer - Reserve - Commercial Rate</t>
  </si>
  <si>
    <t xml:space="preserve"> Casual Hire Winter - Reserve - Community Rate</t>
  </si>
  <si>
    <t xml:space="preserve"> Casual Hire Winter - Reserve - Commercial Rate</t>
  </si>
  <si>
    <t xml:space="preserve"> Casual Hire Summer - Court - Community Rate</t>
  </si>
  <si>
    <t xml:space="preserve"> Casual Hire Summer - Court - Commercial Rate</t>
  </si>
  <si>
    <t xml:space="preserve"> Casual Hire Winter - Court - Community Rate</t>
  </si>
  <si>
    <t xml:space="preserve"> Casual Rate Winter - Court - Commercial Rate</t>
  </si>
  <si>
    <t xml:space="preserve"> Casual Hire Summer - Criterium Track - Community Rate</t>
  </si>
  <si>
    <t xml:space="preserve"> Casual Hire Summer - Criterium Track - Commercial Rate</t>
  </si>
  <si>
    <t xml:space="preserve"> Casual Hire Winter - Criterium Track - Community Rate</t>
  </si>
  <si>
    <t xml:space="preserve"> Casual Rate Winter - Criterium Track - Commercial Rate</t>
  </si>
  <si>
    <t xml:space="preserve"> Casual Hire Summer - Velodrome - Community Rate</t>
  </si>
  <si>
    <t xml:space="preserve"> Casual Hire Summer - Velodrome - Commercial Rate</t>
  </si>
  <si>
    <t xml:space="preserve"> Casual Hire Winter - Velodrome - Community Rate</t>
  </si>
  <si>
    <t xml:space="preserve"> Casual Hire Winter - Velodrome - Commercial Rate</t>
  </si>
  <si>
    <t xml:space="preserve"> Casual Hire Summer - BMX - Community Rate</t>
  </si>
  <si>
    <t xml:space="preserve"> Casual Hire Summer - BMX - Commercial Rate</t>
  </si>
  <si>
    <t xml:space="preserve"> Casual Hire Winter - BMX - Community Rate</t>
  </si>
  <si>
    <t xml:space="preserve"> Casual Hire Winter - BMX - Commercial Rate</t>
  </si>
  <si>
    <t xml:space="preserve"> Casual Hire Summer - Athletics - Community Rate</t>
  </si>
  <si>
    <t xml:space="preserve"> Casual Hire Summer - Athletics - Commercial Rate</t>
  </si>
  <si>
    <t xml:space="preserve"> Casual Hire Winter - Athletics - Community Rate</t>
  </si>
  <si>
    <t xml:space="preserve"> Casual Hire Winter - Athletics - Commercial Rate</t>
  </si>
  <si>
    <t xml:space="preserve"> Casual Hire Summer - Bowls - Community Rate</t>
  </si>
  <si>
    <t xml:space="preserve"> Casual Hire Summer - Bowls - Commercial Rate</t>
  </si>
  <si>
    <t xml:space="preserve"> Casual Hire Winter - Bowls - Community Rate</t>
  </si>
  <si>
    <t xml:space="preserve"> Casual Hire Winter - Bowls - Commercial Rate</t>
  </si>
  <si>
    <t xml:space="preserve"> Seasonal Hire Summer - Community 1 Oval - Community Rate</t>
  </si>
  <si>
    <t xml:space="preserve"> Seasonal Hire Summer - Community 1 Oval - Commercial Rate</t>
  </si>
  <si>
    <t xml:space="preserve"> Seasonal Hire Winter - Community 1 Oval - Community Rate</t>
  </si>
  <si>
    <t xml:space="preserve"> Seasonal Hire Winter - Community 1 Oval - Commercial Rate</t>
  </si>
  <si>
    <t xml:space="preserve"> Seasonal Hire Summer - Community 2 Oval - Community Rate</t>
  </si>
  <si>
    <t xml:space="preserve"> Seasonal Hire Summer - Community 2 Oval - Commercial Rate</t>
  </si>
  <si>
    <t xml:space="preserve"> Seasonal Hire Winter - Community 2 Oval - Community Rate</t>
  </si>
  <si>
    <t xml:space="preserve"> Seasonal Hire Winter - Community 2 Oval - Commercial Rate</t>
  </si>
  <si>
    <t xml:space="preserve"> Seasonal Hire Summer - Community 3 Oval - Community Rate</t>
  </si>
  <si>
    <t xml:space="preserve"> Seasonal Hire Summer - Community 3 Oval - Commercial Rate</t>
  </si>
  <si>
    <t xml:space="preserve"> Seasonal Hire Winter - Community 3 Oval - Community Rate</t>
  </si>
  <si>
    <t xml:space="preserve"> Seasonal Hire Winter - Community 3 Oval - Commercial Rate</t>
  </si>
  <si>
    <t xml:space="preserve"> Seasonal Hire Summer - Community 1 Pitch - Community Rate</t>
  </si>
  <si>
    <t xml:space="preserve"> Seasonal Hire Summer - Community 1 Pitch - Commercial Rate</t>
  </si>
  <si>
    <t xml:space="preserve"> Seasonal Hire Winter - Community 1 Pitch - Community Rate</t>
  </si>
  <si>
    <t xml:space="preserve"> Seasonal Hire Winter - Community 1 Pitch - Commercial Rate</t>
  </si>
  <si>
    <t xml:space="preserve"> Seasonal Hire Summer - Community 2 Pitch - Community Rate</t>
  </si>
  <si>
    <t xml:space="preserve"> Seasonal Hire Summer - Community 2 Pitch - Commercial Rate</t>
  </si>
  <si>
    <t xml:space="preserve"> Seasonal Hire Winter - Community 2 Pitch - Community Rate</t>
  </si>
  <si>
    <t xml:space="preserve"> Seasonal Hire Winter - Community 2 Pitch - Commercial Rate</t>
  </si>
  <si>
    <t xml:space="preserve"> Seasonal Hire Summer - Community 3 Pitch - Community Rate</t>
  </si>
  <si>
    <t xml:space="preserve"> Seasonal Hire Summer - Community 3 Pitch - Commercial Rate</t>
  </si>
  <si>
    <t xml:space="preserve"> Seasonal Hire Winter - Community 3 Pitch - Community Rate</t>
  </si>
  <si>
    <t xml:space="preserve"> Seasonal Hire Winter - Community 3 Pitch - Commercial Rate</t>
  </si>
  <si>
    <t xml:space="preserve"> Seasonal Hire Summer - Reserve - Community Rate</t>
  </si>
  <si>
    <t xml:space="preserve"> Seasonal Hire Summer - Reserve - Commercial Rate</t>
  </si>
  <si>
    <t xml:space="preserve"> Seasonal Hire Winter - Reserve - Community Rate</t>
  </si>
  <si>
    <t xml:space="preserve"> Seasonal Hire Winter - Reserve - Commercial Rate</t>
  </si>
  <si>
    <t xml:space="preserve"> Seasonal Hire Summer - Court - Community Rate</t>
  </si>
  <si>
    <t xml:space="preserve"> Seasonal Hire Summer - Court - Commercial Rate</t>
  </si>
  <si>
    <t xml:space="preserve"> Seasonal Hire Winter - Court - Community Rate</t>
  </si>
  <si>
    <t xml:space="preserve"> Seasonal Hire Winter - Court - Commercial Rate</t>
  </si>
  <si>
    <t xml:space="preserve"> Seasonal Hire Summer - Criterium - Community Rate</t>
  </si>
  <si>
    <t xml:space="preserve"> Seasonal Hire Summer - Criterium - Commercial Rate</t>
  </si>
  <si>
    <t xml:space="preserve"> Seasonal Hire Winter - Criterium - Community Rate</t>
  </si>
  <si>
    <t xml:space="preserve"> Seasonal Hire Winter - Criterium - Commercial Rate</t>
  </si>
  <si>
    <t xml:space="preserve"> Seasonal Hire Summer - Velodrome - Community Rate</t>
  </si>
  <si>
    <t xml:space="preserve"> Seasonal Hire Summer - Velodrome - Commercial Rate</t>
  </si>
  <si>
    <t xml:space="preserve"> Seasonal Hire Winter - Velodrome - Community Rate</t>
  </si>
  <si>
    <t xml:space="preserve"> Seasonal Rate Winter - Velodrome - Commercial Rate</t>
  </si>
  <si>
    <t xml:space="preserve"> Seasonal Hire Summer - BMX - Community Rate</t>
  </si>
  <si>
    <t xml:space="preserve"> Seasonal Hire Summer - BMX - Commercial Rate</t>
  </si>
  <si>
    <t xml:space="preserve"> Seasonal Hire Winter - BMX - Community Rate</t>
  </si>
  <si>
    <t xml:space="preserve"> Seasonal Hire Winter - BMX - Commercial Rate</t>
  </si>
  <si>
    <t xml:space="preserve"> Seasonal Hire Summer - Athletics - Community Rate</t>
  </si>
  <si>
    <t xml:space="preserve"> Seasonal Hire Summer - Athletics - Commercial Rate</t>
  </si>
  <si>
    <t xml:space="preserve"> Seasonal Hire Winter - Athletics - Community Rate</t>
  </si>
  <si>
    <t xml:space="preserve"> Seasonal Hire Winter - Athletics - Commercial Rate</t>
  </si>
  <si>
    <t xml:space="preserve"> Seasonal Hire Summer - Bowls - Community Rate</t>
  </si>
  <si>
    <t xml:space="preserve"> Seasonal Hire Summer - Bowls - Commercial Rate</t>
  </si>
  <si>
    <t xml:space="preserve"> Seasonal Hire Winter - Bowls - Community Rate</t>
  </si>
  <si>
    <t xml:space="preserve"> Seasonal Hire Winter - Bowls - Commercial Rate</t>
  </si>
  <si>
    <t xml:space="preserve"> Leopold Community Hub Community Room</t>
  </si>
  <si>
    <t xml:space="preserve"> Leopold Community Hub Multi-Purpose Room</t>
  </si>
  <si>
    <t xml:space="preserve"> Leopold Community Hub Meeting Room</t>
  </si>
  <si>
    <t xml:space="preserve"> ACECH Community Space 1</t>
  </si>
  <si>
    <t xml:space="preserve"> ACECH Community Space 2</t>
  </si>
  <si>
    <t xml:space="preserve"> ACECH Community Space 3</t>
  </si>
  <si>
    <t xml:space="preserve"> ACECH Meeting Room 2</t>
  </si>
  <si>
    <t>Golf</t>
  </si>
  <si>
    <t>Queens Park 9 Holes</t>
  </si>
  <si>
    <t>Queens Park 9 Holes Junior</t>
  </si>
  <si>
    <t>Queens Park M/ship Adult 12 months</t>
  </si>
  <si>
    <t>Queens Park M/ship Pensioner / Concession 12 months</t>
  </si>
  <si>
    <t>Queens Park M/ship Student 12 months</t>
  </si>
  <si>
    <t>Queens Park Adult Green Fee</t>
  </si>
  <si>
    <t>Queens Park Pensioner / Concession Green Fee</t>
  </si>
  <si>
    <t>Queens Park Student Green Fee</t>
  </si>
  <si>
    <t>Queens Park Junior 12 Month Membership</t>
  </si>
  <si>
    <t>Elcho M/Ship Adult 12 months</t>
  </si>
  <si>
    <t>Elcho Green Concession and Students u/21</t>
  </si>
  <si>
    <t>Elcho Green Students u /17 years  of age</t>
  </si>
  <si>
    <t>Elcho M/ship Pensioner / Concession 12 months</t>
  </si>
  <si>
    <t>Elcho M/ship Student 12 month</t>
  </si>
  <si>
    <t>Elcho Adult Green Fee</t>
  </si>
  <si>
    <t>Elcho Park - 9 holes</t>
  </si>
  <si>
    <t>Balyang Adult Full Membership-12 months</t>
  </si>
  <si>
    <t>Balyang Concession Membership - 12 months</t>
  </si>
  <si>
    <t>Balyang Concession Adult Green Fee</t>
  </si>
  <si>
    <t>Balyang Child Green Fee</t>
  </si>
  <si>
    <t>Balyang Adult Full Membership - 3 months</t>
  </si>
  <si>
    <t>Balyang Concession Membership - 3 months</t>
  </si>
  <si>
    <t>Balyang Adult Full Green Fee</t>
  </si>
  <si>
    <t>Balyang Group Concession</t>
  </si>
  <si>
    <t>Green Fees Competition</t>
  </si>
  <si>
    <t>Balyang School Group</t>
  </si>
  <si>
    <t>Balyang Junior Membership - 12 months</t>
  </si>
  <si>
    <t>Balyang Family Membership - 12 months</t>
  </si>
  <si>
    <t>Balyang Golf Club Hire - 1 Club</t>
  </si>
  <si>
    <t>Balyang Golf Club Hire - 2 Clubs</t>
  </si>
  <si>
    <t>Kardinia Pool &amp; Lara Pool</t>
  </si>
  <si>
    <t>Swim Adult</t>
  </si>
  <si>
    <t>Concession</t>
  </si>
  <si>
    <t>Swim School</t>
  </si>
  <si>
    <t>Swim Adult x 25</t>
  </si>
  <si>
    <t>Swim Concession x 25</t>
  </si>
  <si>
    <t>Swim Spectator</t>
  </si>
  <si>
    <t>Season ticket (conc)</t>
  </si>
  <si>
    <t>Season ticket (adult)</t>
  </si>
  <si>
    <t>Season ticket (family)</t>
  </si>
  <si>
    <t>Pool Hire 50 m Lane Hire (per hr)+entry fee</t>
  </si>
  <si>
    <t>Pass Concession Dec</t>
  </si>
  <si>
    <t>Pass Concession Jan</t>
  </si>
  <si>
    <t>Pass Concession Feb</t>
  </si>
  <si>
    <t>Pass Adult Dec</t>
  </si>
  <si>
    <t xml:space="preserve">Pass Adult Jan </t>
  </si>
  <si>
    <t>Pass Adult Feb</t>
  </si>
  <si>
    <t>Pass Family Dec</t>
  </si>
  <si>
    <t>Pass Family Jan</t>
  </si>
  <si>
    <t>Pass Family Feb</t>
  </si>
  <si>
    <t>Leaners Pool per hr</t>
  </si>
  <si>
    <t>Diving Pool per hr</t>
  </si>
  <si>
    <t>Toddlers Pool per hr</t>
  </si>
  <si>
    <t>School Swim and Slide</t>
  </si>
  <si>
    <t>Swim/slide unlimited</t>
  </si>
  <si>
    <t>Swim Locker (Deposit $1.00)</t>
  </si>
  <si>
    <t>Replacement Card</t>
  </si>
  <si>
    <t>Kardinia Adult Spectator with Child 5 -18</t>
  </si>
  <si>
    <t>Kardinia Adult Swimming with Child 5-18</t>
  </si>
  <si>
    <t xml:space="preserve">Kardinia Aqua Aerobics </t>
  </si>
  <si>
    <t>Kardinia Aqua Aerobics Concession</t>
  </si>
  <si>
    <t>Kardinia Swim Clubs (non profit) lane hire Per Hour</t>
  </si>
  <si>
    <t>Kardinia Waterslide Per Hour</t>
  </si>
  <si>
    <t>Learn to Swim</t>
  </si>
  <si>
    <t>Learn to Swim Concession</t>
  </si>
  <si>
    <t>Squad</t>
  </si>
  <si>
    <t>Squad Concession</t>
  </si>
  <si>
    <t>Private Lesson</t>
  </si>
  <si>
    <t>Kardinia Carnival - Half Day</t>
  </si>
  <si>
    <t>Kardinia Carnival Hire, Fina Pool</t>
  </si>
  <si>
    <t>Kardinia Adult with Child Under 5</t>
  </si>
  <si>
    <t>Kardinia Carnival Hire, Olympic Pool</t>
  </si>
  <si>
    <t>School Slide After Entry</t>
  </si>
  <si>
    <t xml:space="preserve">Club/School Half Day Carnival </t>
  </si>
  <si>
    <t>Club/School Carnival, Fina Pool</t>
  </si>
  <si>
    <t>Club/School Carnival, Olympic Pool</t>
  </si>
  <si>
    <t>Club Whole Pool Hire, Per Hour</t>
  </si>
  <si>
    <t>Whole Pool Hire, Per Hour</t>
  </si>
  <si>
    <t>Adult Aqua Aerobics x 10</t>
  </si>
  <si>
    <t>Adult Aqua Aerobics - Concession x 10</t>
  </si>
  <si>
    <t>Leisurelink, Waterworld, Splashdown, BASC</t>
  </si>
  <si>
    <t xml:space="preserve"> Adult M/Ship 12 months</t>
  </si>
  <si>
    <t xml:space="preserve"> Adult M/Ship Monthly Debit Joining Fee</t>
  </si>
  <si>
    <t xml:space="preserve"> Adult M/Ship Monthly</t>
  </si>
  <si>
    <t xml:space="preserve"> Fam M/Ship 12 months</t>
  </si>
  <si>
    <t xml:space="preserve"> Fam M/Ship Monthly Debit Joining Fee</t>
  </si>
  <si>
    <t xml:space="preserve"> Fam M/Ship Monthly</t>
  </si>
  <si>
    <t xml:space="preserve"> Con/Offpeak Adult M/ship 12 months</t>
  </si>
  <si>
    <t xml:space="preserve"> Con/Offpeak Adult M/Ship Mthly Debit Join Fee</t>
  </si>
  <si>
    <t xml:space="preserve"> Con/Offpeak Adult M/Ship Monthly</t>
  </si>
  <si>
    <t xml:space="preserve"> Corp M/Ship Adult weekly</t>
  </si>
  <si>
    <t xml:space="preserve"> Corp M/Ship Adult yearly</t>
  </si>
  <si>
    <t xml:space="preserve"> Corp M/Ship Adult Direct Debit</t>
  </si>
  <si>
    <t xml:space="preserve"> Corp M/Ship Family yearly</t>
  </si>
  <si>
    <t>Corp M/Ship Family Direct Debit</t>
  </si>
  <si>
    <t>Fam Monthly Debit x 1 student</t>
  </si>
  <si>
    <t>Fam Monthly Debit x 2 students</t>
  </si>
  <si>
    <t>Concession Plus 70% Student</t>
  </si>
  <si>
    <t>Corp Family Monthly Debit x 1 student</t>
  </si>
  <si>
    <t>Corp Family Monthly Debit x 2 students</t>
  </si>
  <si>
    <t>Active Adult Monthly Debit</t>
  </si>
  <si>
    <t>Corp M/Ship Family Payroll Deduction</t>
  </si>
  <si>
    <t>Casual 25 Metre Lane Hire</t>
  </si>
  <si>
    <t>Club 25 Metre Lane Hire</t>
  </si>
  <si>
    <t>Active Adult Joining Fee</t>
  </si>
  <si>
    <t>Corp Fam M/Ship Family Payroll + 1 student</t>
  </si>
  <si>
    <t>Corp Fam Monthly Debit x 3 students</t>
  </si>
  <si>
    <t>Corp Fam M/ship Family Payroll + 2 students</t>
  </si>
  <si>
    <t>Active Adult GOLD Joining Fee</t>
  </si>
  <si>
    <t>Active Adult GOLD - Monthly Debit</t>
  </si>
  <si>
    <t>Corporate Family Payroll + 2 Students</t>
  </si>
  <si>
    <t>Not for profit lane hire</t>
  </si>
  <si>
    <t>Adult M/Ship 3 months</t>
  </si>
  <si>
    <t>Adult Renew 12 months</t>
  </si>
  <si>
    <t>Family Renew 12 months</t>
  </si>
  <si>
    <t>Con/Offpeak Renew 12 months</t>
  </si>
  <si>
    <t>Active Adults 12 Months</t>
  </si>
  <si>
    <t>Off Peak Upgrade</t>
  </si>
  <si>
    <t>Membership Card Replacement</t>
  </si>
  <si>
    <t>Corp Adult 12 Mth Renew</t>
  </si>
  <si>
    <t>Corp Family 12 Mth Renew</t>
  </si>
  <si>
    <t>Active Adults 3 months</t>
  </si>
  <si>
    <t>Active Adults 3 months Renew</t>
  </si>
  <si>
    <t>Active Adults GOLD - 12 months</t>
  </si>
  <si>
    <t>Gym Adult</t>
  </si>
  <si>
    <t>Gym Concession</t>
  </si>
  <si>
    <t>Aerobics Adult</t>
  </si>
  <si>
    <t>Aerobics Concession</t>
  </si>
  <si>
    <t>Gym Adult x 10</t>
  </si>
  <si>
    <t>Gym Concession x 10</t>
  </si>
  <si>
    <t>Fitness Assessment</t>
  </si>
  <si>
    <t>Champ Card - Gym</t>
  </si>
  <si>
    <t>Aerobics Adult x 10</t>
  </si>
  <si>
    <t>Aerobics Concession x 10</t>
  </si>
  <si>
    <t>Aerobics Group</t>
  </si>
  <si>
    <t xml:space="preserve">Group Personal Training </t>
  </si>
  <si>
    <t>Virtual Classes plus Free Swim</t>
  </si>
  <si>
    <t xml:space="preserve">Virtual Classes plus Free Swim Concession </t>
  </si>
  <si>
    <t>3D Body Composition Testing - Member price per scan</t>
  </si>
  <si>
    <t>3D Body Composition Testing - Non Member price per scan</t>
  </si>
  <si>
    <t>Swim/Sauna/Spa Adult</t>
  </si>
  <si>
    <t>Swim/Sauna/Spa Concession</t>
  </si>
  <si>
    <t>Aqua Aerobics Adult</t>
  </si>
  <si>
    <t>Aqua Aerobics Concession</t>
  </si>
  <si>
    <t>Aqua Aerobics Adult x 10</t>
  </si>
  <si>
    <t>Aqua Aerobics Concession x 10</t>
  </si>
  <si>
    <t>Swim Concession</t>
  </si>
  <si>
    <t>Swim Spectator Fee</t>
  </si>
  <si>
    <t>Single Waterslide</t>
  </si>
  <si>
    <t>Unlimited Ticket Waterslide</t>
  </si>
  <si>
    <t>Unlimited Ticket Waterslide After Entry</t>
  </si>
  <si>
    <t>Adult after Entry Swim/Sauna/Spa</t>
  </si>
  <si>
    <t>Concession after Entry Swim/Sauna/Spa</t>
  </si>
  <si>
    <t>Squad Casual Member</t>
  </si>
  <si>
    <t>Squad Casual Non Member</t>
  </si>
  <si>
    <t>Squad Member x 25 visits</t>
  </si>
  <si>
    <t>Squad Non Member x 25 visits</t>
  </si>
  <si>
    <t>Champ Cards - Swim</t>
  </si>
  <si>
    <t>Group Adult Swim</t>
  </si>
  <si>
    <t>Pool Parties - Catered Party</t>
  </si>
  <si>
    <t>Pool Parties - Inflatable Per Hour</t>
  </si>
  <si>
    <t>Pool Parties - Party Deposit</t>
  </si>
  <si>
    <t>Swim Adult With Child Under 5 yrs</t>
  </si>
  <si>
    <t xml:space="preserve">Swim Adult With Child 5 - 18 yrs </t>
  </si>
  <si>
    <t>Swim Family (Spectator) with Child aged 5 - 18 yrs</t>
  </si>
  <si>
    <t>Learn to Swim - Squad</t>
  </si>
  <si>
    <t>Learn to Swim - Squad Concession</t>
  </si>
  <si>
    <t>Learn to Swim - Private Lesson</t>
  </si>
  <si>
    <t>Webstar Learn to Swim</t>
  </si>
  <si>
    <t>Webstar Learn to Swim Concession</t>
  </si>
  <si>
    <t>Webstar Learn to Swim x 2 Classes</t>
  </si>
  <si>
    <t>Webstar Private Lesson</t>
  </si>
  <si>
    <t>Webstar Squad</t>
  </si>
  <si>
    <t>Webstar Squad Concession</t>
  </si>
  <si>
    <t>Swim Lessons - 30 min Group 5-6</t>
  </si>
  <si>
    <t>Swim Lessons - 30 min Group 7-8</t>
  </si>
  <si>
    <t>Swim Lessons - 45min Group 5-6</t>
  </si>
  <si>
    <t>Swim Lessons - 45 min Group 7-8</t>
  </si>
  <si>
    <t>Swim Lessons - 60min Group 5-6</t>
  </si>
  <si>
    <t>Creche Aerobics Staff</t>
  </si>
  <si>
    <t>Creche Casual Visit 30 mins (Member)</t>
  </si>
  <si>
    <t>Creche casual Visit 30 mins (Non Member)</t>
  </si>
  <si>
    <t>Creche 25 visit pass 30 mins (Member)</t>
  </si>
  <si>
    <t>Creche 25 visit pass 30 mins (Non Member)</t>
  </si>
  <si>
    <t>Occasional Care 3 hr</t>
  </si>
  <si>
    <t>Occasional Care half hour</t>
  </si>
  <si>
    <t>Arena</t>
  </si>
  <si>
    <t xml:space="preserve"> Arena - Annex Hire - Community Group</t>
  </si>
  <si>
    <t xml:space="preserve"> Arena - Annex Hire - Commercial Use - per day</t>
  </si>
  <si>
    <t xml:space="preserve"> Arena - Auditorium Hire - Promoter Rate (concerts only)</t>
  </si>
  <si>
    <t xml:space="preserve"> Arena - Auditorium Hire - Community Group per day</t>
  </si>
  <si>
    <t xml:space="preserve"> Arena - Auditorium Hire - Commercial Use per day</t>
  </si>
  <si>
    <t xml:space="preserve"> Arena - Venue Bump In/Out Day - Events</t>
  </si>
  <si>
    <t xml:space="preserve"> Arena - Labour Crew - Chief Fire Warden</t>
  </si>
  <si>
    <t xml:space="preserve"> Arena - Labour Crew - Safety Officer</t>
  </si>
  <si>
    <t xml:space="preserve"> Arena - Labour Crew - Event Supervisor</t>
  </si>
  <si>
    <t xml:space="preserve"> Arena - Labour Crew - FOH Supervisor</t>
  </si>
  <si>
    <t xml:space="preserve"> Arena - Labour Crew - Box Office Attendant</t>
  </si>
  <si>
    <t xml:space="preserve"> Arena - Labour Crew - Ticket Checker/Usher</t>
  </si>
  <si>
    <t xml:space="preserve"> Arena - Labour Crew - Labour Crew</t>
  </si>
  <si>
    <t xml:space="preserve"> Arena - Public Holiday Rates - Chief Fire Warden</t>
  </si>
  <si>
    <t xml:space="preserve"> Arena - Public Holiday Rates - Safety Officer</t>
  </si>
  <si>
    <t xml:space="preserve"> Arena - Public Holiday Rates - Event Supervisor</t>
  </si>
  <si>
    <t xml:space="preserve"> Arena - Public Holiday Rates - FOH Supervisor</t>
  </si>
  <si>
    <t xml:space="preserve"> Arena - Public Holiday Rates - Box Office Attendant</t>
  </si>
  <si>
    <t xml:space="preserve"> Arena - Public Holiday Rates - Ticket Checker/Usher</t>
  </si>
  <si>
    <t xml:space="preserve"> Arena - Public Holiday Rates - Labour Crew</t>
  </si>
  <si>
    <t xml:space="preserve"> Arena - Contractors - Security</t>
  </si>
  <si>
    <t xml:space="preserve"> Arena - Contractors - Cleaners</t>
  </si>
  <si>
    <t xml:space="preserve"> Arena - Contractors - First Aid - Commercial</t>
  </si>
  <si>
    <t xml:space="preserve"> Arena - Contractors - First Aid - Community</t>
  </si>
  <si>
    <t xml:space="preserve"> Arena - Contractors - Trades - Rigger, electrician, plumber, etc</t>
  </si>
  <si>
    <t xml:space="preserve"> Arena - Contractors - Road Crew</t>
  </si>
  <si>
    <t xml:space="preserve"> Arena - Contractors - House Technician </t>
  </si>
  <si>
    <t xml:space="preserve"> Arena - Fire Isolation (min 4 hrs) - Fire Services Daytime 7am to 5pm</t>
  </si>
  <si>
    <t xml:space="preserve"> Arena - Fire Isolation (min 4 hrs) - Fire Services After Hours 7pm to 7am</t>
  </si>
  <si>
    <t xml:space="preserve"> Arena - Services - Waste Disposal - per skip - recycle &amp; garbage</t>
  </si>
  <si>
    <t xml:space="preserve"> Arena - Services - Sanitary bins - per bin</t>
  </si>
  <si>
    <t xml:space="preserve"> Arena - Services - Two way radio</t>
  </si>
  <si>
    <t xml:space="preserve"> Arena - Services - Catering fee per person</t>
  </si>
  <si>
    <t xml:space="preserve"> Arena - Services - Linen - table cloths each</t>
  </si>
  <si>
    <t xml:space="preserve"> Arena - Annex Hire - Basketball per court Per Hour - after 5pm</t>
  </si>
  <si>
    <t xml:space="preserve"> Arena - Annex Hire - Basketball per court Per Hour - all other times</t>
  </si>
  <si>
    <t xml:space="preserve"> Arena - Annex Hire - Casual Shoot Around per person</t>
  </si>
  <si>
    <t xml:space="preserve"> Arena - Annex Hire - School Tournament Days 3 courts - 9am - 3pm</t>
  </si>
  <si>
    <t xml:space="preserve"> Arena - Auditorium Hire - Basketball court Per Hour</t>
  </si>
  <si>
    <t xml:space="preserve"> Arena - Auditorium Hire - Basketball court Per Hour - community</t>
  </si>
  <si>
    <t xml:space="preserve"> Arena - Auditorium Hire - School Tournaments - must be booked with Annex</t>
  </si>
  <si>
    <t xml:space="preserve"> Arena - Back Stage - Back Stage open space</t>
  </si>
  <si>
    <t xml:space="preserve"> Arena - Back Stage - Back Stage break out rooms - all three</t>
  </si>
  <si>
    <t xml:space="preserve"> Arena - Function Room - Council Depts per day </t>
  </si>
  <si>
    <t xml:space="preserve"> Arena - Function Room - Community Groups per day </t>
  </si>
  <si>
    <t xml:space="preserve"> Arena - Function Room - Private/Commercial Group per day</t>
  </si>
  <si>
    <t xml:space="preserve"> Arena - Function Room - Staff member hire Per Hour</t>
  </si>
  <si>
    <t xml:space="preserve"> Arena - Board Room/Meeting Room - Council Depts per day</t>
  </si>
  <si>
    <t xml:space="preserve"> Arena - Board Room/Meeting Room - Community Groups Per Hour</t>
  </si>
  <si>
    <t xml:space="preserve"> Arena - Board Room/Meeting Room - Private/Commercial Group per day - room only</t>
  </si>
  <si>
    <t xml:space="preserve"> Arena - Board Room/Meeting Room - Private/Commercial per day - inc projector</t>
  </si>
  <si>
    <t xml:space="preserve"> Arena - Kitchen - Private/Commercial Group per day</t>
  </si>
  <si>
    <t xml:space="preserve"> Arena - Options - Projector per day</t>
  </si>
  <si>
    <t xml:space="preserve"> Arena - Options - Tea/Coffee per person</t>
  </si>
  <si>
    <t>Indoor Activity Centres</t>
  </si>
  <si>
    <t xml:space="preserve"> CLTC B/Ball Casual before 5pm</t>
  </si>
  <si>
    <t xml:space="preserve"> CLTC B/Ball After 5pm</t>
  </si>
  <si>
    <t xml:space="preserve"> CLTC Badminton Casual before 5pm</t>
  </si>
  <si>
    <t xml:space="preserve"> CLTC Badminton After 5pm</t>
  </si>
  <si>
    <t xml:space="preserve"> CLTC MP Room Casual before 5pm</t>
  </si>
  <si>
    <t xml:space="preserve"> CLTC MP Room After 5pm</t>
  </si>
  <si>
    <t xml:space="preserve"> CLTC N/Ball O/Door Casual rate</t>
  </si>
  <si>
    <t xml:space="preserve"> CLTC Meet Rm Casual before 5pm</t>
  </si>
  <si>
    <t xml:space="preserve"> CLTC Meet Rm After 5pm</t>
  </si>
  <si>
    <t xml:space="preserve"> CLTC Meet Rm User grp schools before 5pm</t>
  </si>
  <si>
    <t xml:space="preserve"> CLTC - V/Ball &amp; Soccer Casual before 5pm</t>
  </si>
  <si>
    <t xml:space="preserve"> CLTC - V/Ball &amp; Soccer Casual after 5pm</t>
  </si>
  <si>
    <t xml:space="preserve"> CLTC - Sports Club (per Child)</t>
  </si>
  <si>
    <t xml:space="preserve"> CLTC - Futsal Stars Development &amp; Transition (per player)</t>
  </si>
  <si>
    <t xml:space="preserve"> CLTC Squash Casual before 5pm</t>
  </si>
  <si>
    <t xml:space="preserve"> CLTC Squash After 5pm </t>
  </si>
  <si>
    <t xml:space="preserve"> CLTC - B/Ball Causal User Shootaround</t>
  </si>
  <si>
    <t xml:space="preserve"> CLTC Street Soccer before 5pm</t>
  </si>
  <si>
    <t xml:space="preserve"> CLTC Street Soccer After 5pm</t>
  </si>
  <si>
    <t xml:space="preserve"> CLTC Synthetic Pitch Hire Affiliate Full Pitch before 4pm</t>
  </si>
  <si>
    <t xml:space="preserve"> CLTC Synthetic Pitch Hire Non-Affiliate Full Pitch before 4pm</t>
  </si>
  <si>
    <t xml:space="preserve"> CLTC Synthetic Pitch Casual Hire Full Pitch before 4pm</t>
  </si>
  <si>
    <t xml:space="preserve"> CLTC Synthetic Pitch Hire Affiliate Full Pitch after 4pm</t>
  </si>
  <si>
    <t xml:space="preserve"> CLTC Synthetic Pitch Hire Non-Affiliate Full Pitch after 4pm</t>
  </si>
  <si>
    <t xml:space="preserve"> CLTC Synthetic Pitch Casual Hire Full Pitch after 4pm</t>
  </si>
  <si>
    <t xml:space="preserve"> CLTC Synthetic Pitch Hire Affiliate Half Pitch before 4pm</t>
  </si>
  <si>
    <t xml:space="preserve"> CLTC Synthetic Pitch Hire Non-Affiliate Half Pitch before 4pm</t>
  </si>
  <si>
    <t xml:space="preserve"> CLTC Synthetic Pitch Casual Hire Half Pitch before 4pm</t>
  </si>
  <si>
    <t xml:space="preserve"> CLTC Meet Rm Day Rate</t>
  </si>
  <si>
    <t xml:space="preserve"> CLTC Synthetic Pitch Hire Affiliate Half Pitch After 4pm</t>
  </si>
  <si>
    <t xml:space="preserve"> CLTC Synthetic Pitch Half Pitch Hire After 4pm</t>
  </si>
  <si>
    <t xml:space="preserve"> CLTC Synthetic Pitch Half Pitch Casual Hire After 4pm</t>
  </si>
  <si>
    <t xml:space="preserve"> CLTC Synthetic Pitch Hire Non-Affiliate Half Pitch After 4pm</t>
  </si>
  <si>
    <t xml:space="preserve"> CLTC Synthetic Pitch Social Competition 1/2 Pitch Team Fee Per Week </t>
  </si>
  <si>
    <t xml:space="preserve"> CLTC Synthetic Pitch Hire Local Tournaments &amp; Events Per Day</t>
  </si>
  <si>
    <t xml:space="preserve"> BVAC Sports Club (per child)</t>
  </si>
  <si>
    <t xml:space="preserve"> BVAC Badminton</t>
  </si>
  <si>
    <t xml:space="preserve"> BVAC B/ton Casual User</t>
  </si>
  <si>
    <t xml:space="preserve"> BVAC B/Ball Casual User Shoot Around</t>
  </si>
  <si>
    <t xml:space="preserve"> BVAC Court One B/Ball Casual Hire</t>
  </si>
  <si>
    <t xml:space="preserve"> BVAC Court Two B/Ball Casual Hire</t>
  </si>
  <si>
    <t xml:space="preserve"> BVAC Court Three Cricket Casual Hire</t>
  </si>
  <si>
    <t xml:space="preserve"> BVAC Court Four B/Ball Casual Hire</t>
  </si>
  <si>
    <t xml:space="preserve"> BVAC Meet Rm</t>
  </si>
  <si>
    <t xml:space="preserve"> BVAC Sunday Market Outdoor Stall</t>
  </si>
  <si>
    <t xml:space="preserve"> BVAC Sunday Market Indoor Stall</t>
  </si>
  <si>
    <t xml:space="preserve"> BVAC Sunday Market Trestle Table Hire</t>
  </si>
  <si>
    <t xml:space="preserve"> BVAC Sunday Market Clothes Rack Hire</t>
  </si>
  <si>
    <t xml:space="preserve"> BVAC Sunday Market Storage</t>
  </si>
  <si>
    <t xml:space="preserve"> BVAC Futsal Stars development &amp; transition (per player)</t>
  </si>
  <si>
    <t xml:space="preserve"> BVAC Futsal Stars game phase (per player)</t>
  </si>
  <si>
    <t xml:space="preserve"> BVAC Belmont Market Online Booking Outdoor Stall</t>
  </si>
  <si>
    <t xml:space="preserve"> BVAC Belmont Market Online Booking Indoor Stall</t>
  </si>
  <si>
    <t>City, Planning and Economy</t>
  </si>
  <si>
    <t>Strategic Implementation</t>
  </si>
  <si>
    <t xml:space="preserve"> Planning Scheme Amendment - Application Fee</t>
  </si>
  <si>
    <t xml:space="preserve"> Planning Scheme Amendment - Consideration of Submission Fee - up to 10 submissions</t>
  </si>
  <si>
    <t xml:space="preserve"> Planning Scheme Amendment - Consideration of Submission Fee - 11 to 20 submissions</t>
  </si>
  <si>
    <t xml:space="preserve"> Planning Scheme Amendment - Consideration of Submission Fee - 20 or more submissions</t>
  </si>
  <si>
    <t xml:space="preserve"> Planning Scheme Amendment - Adoption Fee</t>
  </si>
  <si>
    <t>Statutory Planning</t>
  </si>
  <si>
    <t xml:space="preserve"> Certification Fee - Procedural Plan</t>
  </si>
  <si>
    <t xml:space="preserve"> Alter plan prior to Certification</t>
  </si>
  <si>
    <t xml:space="preserve"> Certification Fee - Plan of Subdivision</t>
  </si>
  <si>
    <t>Recertification</t>
  </si>
  <si>
    <t>Change of Use</t>
  </si>
  <si>
    <t>Amend a Permit - change statement or conditions</t>
  </si>
  <si>
    <t>Subdivision of Existing Building or Two lots Only</t>
  </si>
  <si>
    <t>Re -alignment or Consolidation</t>
  </si>
  <si>
    <t>Removal of Restriction (greater than 2 years)</t>
  </si>
  <si>
    <t>Create, Vary or Remove Restriction/Right of Way</t>
  </si>
  <si>
    <t>Create, Vary or Remove Easement</t>
  </si>
  <si>
    <t>Amendments to Subdivision Permits</t>
  </si>
  <si>
    <t>Development Plans</t>
  </si>
  <si>
    <t>Amend of End a 173 Agreement</t>
  </si>
  <si>
    <t>Certificate of Compliance</t>
  </si>
  <si>
    <t xml:space="preserve"> VicSmart Subdivision</t>
  </si>
  <si>
    <t xml:space="preserve"> VicSmart Use Permit</t>
  </si>
  <si>
    <t xml:space="preserve"> Amend VicSmart Subdivision</t>
  </si>
  <si>
    <t xml:space="preserve"> Amend VicSmart Use Permit</t>
  </si>
  <si>
    <t xml:space="preserve"> Residential Development - Single Dwelling up to $10,000</t>
  </si>
  <si>
    <t xml:space="preserve"> Residential Development - Single Dwelling - $10,001 - $100,000</t>
  </si>
  <si>
    <t xml:space="preserve"> Residential Development - Single Dwelling - $100,001 - $500,000</t>
  </si>
  <si>
    <t xml:space="preserve"> Residential Development - Single Dwelling - $500,001 - $1,000,000</t>
  </si>
  <si>
    <t xml:space="preserve"> Residential Development - Single Dwelling - $1,000,001 - 2,000,000</t>
  </si>
  <si>
    <t xml:space="preserve"> Residential Development - Single Dwelling - $2,000,001 - $5,000,000</t>
  </si>
  <si>
    <t xml:space="preserve"> Development Buildings &amp; Works up to $100,000</t>
  </si>
  <si>
    <t xml:space="preserve"> Development Buildings &amp; Works $100,001 - $1,000,000</t>
  </si>
  <si>
    <t xml:space="preserve"> Development Buildings &amp; Works  $1,000,001 - $5,000,000</t>
  </si>
  <si>
    <t xml:space="preserve"> Development Buildings &amp; Works  $5,000,001 - $15,000,000</t>
  </si>
  <si>
    <t xml:space="preserve"> Development Buildings &amp; Works  $15,000,001 - $50,000,000</t>
  </si>
  <si>
    <t xml:space="preserve"> Development Buildings &amp; Works  $50,000,001 - $9,999,999,999</t>
  </si>
  <si>
    <t xml:space="preserve"> Amended Residential Permit up to $10,000</t>
  </si>
  <si>
    <t xml:space="preserve"> Amended Residential Permit $10,001 - $100,000</t>
  </si>
  <si>
    <t xml:space="preserve"> Amended Residential Permit $100,001 - $500,000</t>
  </si>
  <si>
    <t xml:space="preserve"> Amended Residential Permit $500,001 - $1,000,000</t>
  </si>
  <si>
    <t xml:space="preserve"> Amended Residential Permit $1,000,001 - $ 9,999,999</t>
  </si>
  <si>
    <t xml:space="preserve"> Amended Development Permit up to $100,000</t>
  </si>
  <si>
    <t xml:space="preserve"> Amended Development Permit $100,001 - $1,000,000</t>
  </si>
  <si>
    <t xml:space="preserve"> Amended Development Permit $1,000,001 - $9,999,999</t>
  </si>
  <si>
    <t xml:space="preserve"> VicSmart Development Applications up to $10,000</t>
  </si>
  <si>
    <t xml:space="preserve"> VicSmart Development Applications $10,001 - $9,999,999,999</t>
  </si>
  <si>
    <t xml:space="preserve"> Amended VicSmart Development up to $10,000</t>
  </si>
  <si>
    <t xml:space="preserve"> Amended VicSmart Development $10,001 - $9,999,999</t>
  </si>
  <si>
    <t xml:space="preserve"> Planning - Decision of Responsible Authority</t>
  </si>
  <si>
    <t xml:space="preserve"> Miscellaneous Fees</t>
  </si>
  <si>
    <t xml:space="preserve"> Extension of Time</t>
  </si>
  <si>
    <t xml:space="preserve"> Secondary Consents</t>
  </si>
  <si>
    <t xml:space="preserve"> Second Extension of Time</t>
  </si>
  <si>
    <t xml:space="preserve"> Third Extension of Time</t>
  </si>
  <si>
    <t xml:space="preserve"> Closed Planning Files</t>
  </si>
  <si>
    <t xml:space="preserve"> Written Request for Information</t>
  </si>
  <si>
    <t xml:space="preserve"> Written Request for Information Commercial/Industrial/Other</t>
  </si>
  <si>
    <t>Demolition Certificate</t>
  </si>
  <si>
    <t>Secondary Consents - VicSmart</t>
  </si>
  <si>
    <t>Letter (up to 10) &amp; Sign</t>
  </si>
  <si>
    <t>Each additional letter</t>
  </si>
  <si>
    <t>Each additional sign</t>
  </si>
  <si>
    <t>Newpaper (POA)</t>
  </si>
  <si>
    <t>POA</t>
  </si>
  <si>
    <t>Pre-Application Advice - Type 1</t>
  </si>
  <si>
    <t>Pre-Application Advice - Type 2</t>
  </si>
  <si>
    <t>Pre-Application Advice - Type 3</t>
  </si>
  <si>
    <t>Pre-Application Advice - Type 4</t>
  </si>
  <si>
    <t>Local Laws &amp; Traffic</t>
  </si>
  <si>
    <t>Impound Release fees - Livestock</t>
  </si>
  <si>
    <t>Sustenance Charge (sheep or smaller)</t>
  </si>
  <si>
    <t>Sustenance Charge - larger than sheep</t>
  </si>
  <si>
    <t>Labour/Veh Charge - Impound Livestock</t>
  </si>
  <si>
    <t>Labour/Veh Charge - Impound Livestock (Sundays)</t>
  </si>
  <si>
    <t>Dog Registration - Full</t>
  </si>
  <si>
    <t>Dog Pensioner Fee - Full</t>
  </si>
  <si>
    <t>Cat Registration Fee - Full</t>
  </si>
  <si>
    <t>Cat Reg.Pensioner Fee - Full</t>
  </si>
  <si>
    <t>Dog Registration - Dang Dog (Res)</t>
  </si>
  <si>
    <t>Dog Registration - Restricted Breed</t>
  </si>
  <si>
    <t>Dog Registration - Menacing Dog</t>
  </si>
  <si>
    <t>Pensioner Member Canine Association</t>
  </si>
  <si>
    <t>Obedience Trained Dog</t>
  </si>
  <si>
    <t>Pensioner Obedience Trained Dog</t>
  </si>
  <si>
    <t>Microchipped Dog</t>
  </si>
  <si>
    <t>Pensioner Microchipped Dog</t>
  </si>
  <si>
    <t>Desexed Dog</t>
  </si>
  <si>
    <t>Pensioner Desexed Dog</t>
  </si>
  <si>
    <t>Desexed and M/Chipped Dog</t>
  </si>
  <si>
    <t>Pensioner Desexed and M/chipped Dog</t>
  </si>
  <si>
    <t>Dangerous Dog - (Guard Dog)</t>
  </si>
  <si>
    <t>Cat Over 10</t>
  </si>
  <si>
    <t>Pensioner Cat Over 10</t>
  </si>
  <si>
    <t>Cat Breeder</t>
  </si>
  <si>
    <t>Pensioner Cat Breeder</t>
  </si>
  <si>
    <t>Member Association - Cat</t>
  </si>
  <si>
    <t>Pensioner Member Association - Cat</t>
  </si>
  <si>
    <t>Microchipped Cat</t>
  </si>
  <si>
    <t>Pensioner Microchipped Cat</t>
  </si>
  <si>
    <t>Desexed Cat</t>
  </si>
  <si>
    <t>Pensioner Desexed Cat</t>
  </si>
  <si>
    <t>Desexed and M/Chipped Cat</t>
  </si>
  <si>
    <t>Pensioner Desexed and M/Chipped Cat</t>
  </si>
  <si>
    <t>Multiple Animal Permits - New</t>
  </si>
  <si>
    <t>Multiple Animal Permit - Renewal</t>
  </si>
  <si>
    <t>Domestic Animal Business Registration</t>
  </si>
  <si>
    <t>Domestic Animal Business Reg (5 or less animals)</t>
  </si>
  <si>
    <t>Inspections (ad hoc)</t>
  </si>
  <si>
    <t>Microchip Sales</t>
  </si>
  <si>
    <t>Dog at large day time</t>
  </si>
  <si>
    <t>Dog at large night time</t>
  </si>
  <si>
    <t>Cat at large</t>
  </si>
  <si>
    <t>Contravening Council Order</t>
  </si>
  <si>
    <t>Failure to apply to register</t>
  </si>
  <si>
    <t>Failure to renew cat or dog registration</t>
  </si>
  <si>
    <t>Non-serious injury by non dangerous dog</t>
  </si>
  <si>
    <t>Returned Animal to Owner(dogs and cats)</t>
  </si>
  <si>
    <t>Viewing of CoGG animal registration database</t>
  </si>
  <si>
    <t>Public printing of Animal registration record cost per record</t>
  </si>
  <si>
    <t>Microchipped Dog (pre 2013)</t>
  </si>
  <si>
    <t>Microchipped Dog Pensioner (pre 2013)</t>
  </si>
  <si>
    <t>Dog over 10 years desexed</t>
  </si>
  <si>
    <t>Dog over 10 years desexed pensioner</t>
  </si>
  <si>
    <t>Cat over 10 years desexed</t>
  </si>
  <si>
    <t>Cat over 10 years desexed pensioner</t>
  </si>
  <si>
    <t>Dog Over 10</t>
  </si>
  <si>
    <t>Pensioner Dog Over 10</t>
  </si>
  <si>
    <t>Working Dog</t>
  </si>
  <si>
    <t>Pensioner Working Dog</t>
  </si>
  <si>
    <t>Dog Breeder</t>
  </si>
  <si>
    <t>Pensioner Dog Breeder</t>
  </si>
  <si>
    <t>Member Canine Association</t>
  </si>
  <si>
    <t>Release fee (Dogs)</t>
  </si>
  <si>
    <t>Release Fees (Cats)</t>
  </si>
  <si>
    <t>Parking Fine</t>
  </si>
  <si>
    <t>Parking Fine - Loading zones Bus stops etc.</t>
  </si>
  <si>
    <t>Parking Fine (Higher Fee)</t>
  </si>
  <si>
    <t>Impound Release Fees - Vehicles</t>
  </si>
  <si>
    <t>Impound Release Fee - Motor Cycles</t>
  </si>
  <si>
    <t>Impound Release Fee</t>
  </si>
  <si>
    <t>Roadside Trading Permit</t>
  </si>
  <si>
    <t>Application Fee Roadside Trading (non-refundable)</t>
  </si>
  <si>
    <t>Replacement Disabled Person Parking Permit</t>
  </si>
  <si>
    <t>Local Law Permits Other</t>
  </si>
  <si>
    <t>Private Car Park Agreement Permits</t>
  </si>
  <si>
    <t xml:space="preserve">Local Law Permit Application </t>
  </si>
  <si>
    <t>Local Law Inspection</t>
  </si>
  <si>
    <t>Bulk Rubbish Container - Accredited (monthly)</t>
  </si>
  <si>
    <t>A Frame (0-60km/h)</t>
  </si>
  <si>
    <t>Good for Sale</t>
  </si>
  <si>
    <t xml:space="preserve"> A Frame Application/Transfer </t>
  </si>
  <si>
    <t>Goods for Sale Application/Transfer</t>
  </si>
  <si>
    <t>Busking (month)</t>
  </si>
  <si>
    <t>Real Estate agent portable signs(local law permit)</t>
  </si>
  <si>
    <t>Al Fresco Fixed Furniture</t>
  </si>
  <si>
    <t>Al Fresco Late Fee</t>
  </si>
  <si>
    <t>Al Fresco Approval Establishment Fee</t>
  </si>
  <si>
    <t>Al Fresco Transfer Fee</t>
  </si>
  <si>
    <t xml:space="preserve"> Pros/CL Alfresco Occupancy Fee (CAA)</t>
  </si>
  <si>
    <t xml:space="preserve"> Pros/CL Alfresco Occupancy Fee (non CAA)</t>
  </si>
  <si>
    <t>Parking</t>
  </si>
  <si>
    <t>Permit Parking - Western Beach</t>
  </si>
  <si>
    <t>Reserve/Business Parking - Civic Centre</t>
  </si>
  <si>
    <t>General Permit (unreserved space) - Civic Centre</t>
  </si>
  <si>
    <t xml:space="preserve">Reserved Space - Busport </t>
  </si>
  <si>
    <t>Permit Space (unreserved) - Busport</t>
  </si>
  <si>
    <t>Casual Street Parking</t>
  </si>
  <si>
    <t>Wesley Parking Permits</t>
  </si>
  <si>
    <t>Reserve Car Park Space - Metered</t>
  </si>
  <si>
    <t>Reserve Car Park Space - unmetered</t>
  </si>
  <si>
    <t>Park Permits - Lt Ryrie OSCP</t>
  </si>
  <si>
    <t>Reserved Car Parking Spaces (Long Term) Non- Metered</t>
  </si>
  <si>
    <t>Reserved Car Parking Spaces (Long Term) Metered</t>
  </si>
  <si>
    <t>Mobile Courier Parking Permit</t>
  </si>
  <si>
    <t>Mobile Business Parking Permit</t>
  </si>
  <si>
    <t>Street Occupation per day (no building permit)</t>
  </si>
  <si>
    <t xml:space="preserve">Replacement swipe permit pass </t>
  </si>
  <si>
    <t xml:space="preserve">4P capped parking fee </t>
  </si>
  <si>
    <t>3P capped parking fee</t>
  </si>
  <si>
    <t>All day capped fee (low occ area)</t>
  </si>
  <si>
    <t>Haymarket Month Permit</t>
  </si>
  <si>
    <t>Haymarket Day Parking</t>
  </si>
  <si>
    <t>Infringements - 0.5 penalty unit</t>
  </si>
  <si>
    <t>Infringements - 2 penalty units</t>
  </si>
  <si>
    <t>Infringements - 1 penalty unit</t>
  </si>
  <si>
    <t>Infringements - 3 penalty units</t>
  </si>
  <si>
    <t>Infringements - 5 penalty units</t>
  </si>
  <si>
    <t xml:space="preserve"> Litter Infringement - 1 penalty unit</t>
  </si>
  <si>
    <t xml:space="preserve"> Building Services</t>
  </si>
  <si>
    <t xml:space="preserve"> Build Permit Regd Build - Dwellings &amp; Multi Unit Develop - Up to $150,000</t>
  </si>
  <si>
    <t xml:space="preserve"> Build Permit Regd Build - Dwellings &amp; Multi Unit Develop - $150,001 - $250,000</t>
  </si>
  <si>
    <t xml:space="preserve"> Build Permit Regd Build - Dwellings &amp; Multi Unit Develop - $250,001 - $350,000</t>
  </si>
  <si>
    <t xml:space="preserve"> Build Permit Regd Build - Dwellings &amp; Multi Unit Develop - $350,001 - $400,000</t>
  </si>
  <si>
    <t xml:space="preserve"> Build Permit Regd Build - Dwellings &amp; Multi Unit Develop - $400,001 - $500,000</t>
  </si>
  <si>
    <t xml:space="preserve"> Build Permit Regd Build - Dwellings &amp; Multi Unit Develop - $500,001 - $600,000</t>
  </si>
  <si>
    <t xml:space="preserve"> Build Permit Regd Build - Dwellings &amp; Multi Unit Develop - $600,001 - $800,000 (P.O.A)</t>
  </si>
  <si>
    <t xml:space="preserve"> Build Permit Regd Build - Dwellings &amp; Multi Unit Develop - $800,001 - $1,000,000 (P.O.A)</t>
  </si>
  <si>
    <t xml:space="preserve"> Build Permit Regd Build - Dwellings &amp; Multi Unit Develop - &gt;$1,000,000 (P.O.A)</t>
  </si>
  <si>
    <t xml:space="preserve"> Build Permits - Regd Build - Alterations &amp; Additions - $10,001 - $25,000</t>
  </si>
  <si>
    <t xml:space="preserve"> Build Permits - Regd Build - Alterations &amp; Additions -$25,001 - $50,000</t>
  </si>
  <si>
    <t xml:space="preserve"> Build Permits - Regd Build - Alterations &amp; Additions - $100,001 - $150,000</t>
  </si>
  <si>
    <t xml:space="preserve"> Build Permits - Regd Build - Alterations &amp; Additions - $50,001 - $100,000</t>
  </si>
  <si>
    <t xml:space="preserve"> Build Permits - Regd Build - Alterations &amp; Additions - $150,001 - $200,000</t>
  </si>
  <si>
    <t xml:space="preserve"> Build Permits - Regd Build - Alterations &amp; Additions - $200,001 - $300,000 (P.O.A)</t>
  </si>
  <si>
    <t xml:space="preserve"> Build Permits - Regd Build - Alterations &amp; Additions - $300,001 - $400,000 (P.O.A)</t>
  </si>
  <si>
    <t xml:space="preserve"> Build Permits - Regd Build - Alterations &amp; Additions - $400,001 - $500,000 (P.O.A)</t>
  </si>
  <si>
    <t xml:space="preserve"> Build Permits - Regd Build - Alterations &amp; Additions -$500,001 - $600,000 (P.O.A)</t>
  </si>
  <si>
    <t xml:space="preserve"> Build Permits - Regd Build - Alterations &amp; Additions - $600,001 - $800,000 (P.O.A)</t>
  </si>
  <si>
    <t xml:space="preserve"> Build Permits - Regd Build - Alterations &amp; Additions - &gt;$800,000 (P.O.A)</t>
  </si>
  <si>
    <t xml:space="preserve"> Build Permits - Own Build - Alterations &amp; Additions - $10,001 - $25,000</t>
  </si>
  <si>
    <t xml:space="preserve"> Build Permits - Own Build - Alterations &amp; Additions - $25,001 - $50,000</t>
  </si>
  <si>
    <t xml:space="preserve"> Build Permits - Own Build - Alterations &amp; Additions - $50,001 - $100,000</t>
  </si>
  <si>
    <t xml:space="preserve"> Build Permits - Own Build - Alterations &amp; Additions - $100,001 - $150,000</t>
  </si>
  <si>
    <t xml:space="preserve"> Build Permits - Own Build - Alterations &amp; Additions - $150,001 - $200,000</t>
  </si>
  <si>
    <t xml:space="preserve"> Build Permits - Own Build - Alterations &amp; Additions - $200,001 - $300,000 (P.O.A)</t>
  </si>
  <si>
    <t xml:space="preserve"> Build Permits - Own Build - Alterations &amp; Additions - $300,001 - $400,000 (P.O.A)</t>
  </si>
  <si>
    <t xml:space="preserve"> Build Permits - Own Build - Alterations &amp; Additions - $400,001 - $500,000 (P.O.A)</t>
  </si>
  <si>
    <t xml:space="preserve"> Build Permits - Own Build - Alterations &amp; Additions - $500,001 - $600,000 (P.O.A)</t>
  </si>
  <si>
    <t xml:space="preserve"> Build Permits - Own Build - Alterations &amp; Additions - $600,001 - $800,000 (P.O.A)</t>
  </si>
  <si>
    <t xml:space="preserve"> Build Permits - Own Build - Alterations &amp; Additions - &gt;$800,000 - (P.O.A)</t>
  </si>
  <si>
    <t xml:space="preserve"> Build Permits - Regd Build - Class 2 to Class 9 - Up to $10,000</t>
  </si>
  <si>
    <t xml:space="preserve"> Build Permits - Regd Build - Class 2 to Class 9 - $10,001 - $50,000</t>
  </si>
  <si>
    <t xml:space="preserve"> Build Permits - Regd Build - Class 2 to Class 9 - $50,001 - $100,000</t>
  </si>
  <si>
    <t xml:space="preserve"> Build Permits - Regd Build - Class 2 to Class 9 - $100,001 - $150,000</t>
  </si>
  <si>
    <t xml:space="preserve"> Build Permits - Regd Build - Class 2 to Class 9 - $150,001 - $200,000</t>
  </si>
  <si>
    <t xml:space="preserve"> Build Permits - Regd Build - Class 2 to Class 9 - $200,001 - $300,000</t>
  </si>
  <si>
    <t xml:space="preserve"> Build Permits - Regd Build - Class 2 to Class 9 - $300,001 - $500,000</t>
  </si>
  <si>
    <t xml:space="preserve"> Build Permits - Regd Build - Class 2 to Class 9 - $500,001 - $600,000</t>
  </si>
  <si>
    <t xml:space="preserve"> Build Permits - Regd Build - Class 2 to Class 9 - $600,001 - $800,000</t>
  </si>
  <si>
    <t xml:space="preserve"> Build Permits - Regd Build - Class 2 to Class 9 - $800,001 - $1,000,000</t>
  </si>
  <si>
    <t xml:space="preserve"> Build Permits - Regd Build - Class 2 to Class 9 - &gt;$1,000,000 (P.O.A)</t>
  </si>
  <si>
    <t xml:space="preserve"> Build Permits - Own Build - Class 2 to Class 9 - Up to $10,000</t>
  </si>
  <si>
    <t xml:space="preserve"> Build Permits - Own Build - Class 2 to Class 9 - $10,001 - $50,000</t>
  </si>
  <si>
    <t xml:space="preserve"> Build Permits - Own Build - Class 2 to Class 9 - $50,001 - $100,000</t>
  </si>
  <si>
    <t xml:space="preserve"> Build Permits - Own Build - Class 2 to Class 9 - $100,001 - $150,000</t>
  </si>
  <si>
    <t xml:space="preserve"> Build Permits - Own Build - Class 2 to Class 9 - $150,001 - $200,000</t>
  </si>
  <si>
    <t xml:space="preserve"> Build Permits - Own Build - Class 2 to Class 9 - $200,001 - $300,000</t>
  </si>
  <si>
    <t xml:space="preserve"> Build Permits - Own Build - Class 2 to Class 9 - $300,001 - $500,000</t>
  </si>
  <si>
    <t xml:space="preserve"> Build Permits - Own Build - Class 2 to Class 9 - $500,001 - $600,000</t>
  </si>
  <si>
    <t xml:space="preserve"> Build Permits - Own Build - Class 2 to Class 9 - $600,001 - $800,000</t>
  </si>
  <si>
    <t xml:space="preserve"> Build Permits - Own Build - Class 2 to Class 9 - $800,001 - $1,000,000</t>
  </si>
  <si>
    <t xml:space="preserve"> Build Permits - Own Build - Class 2 to Class 9 - &gt;$1,000,000 (P.O.A)</t>
  </si>
  <si>
    <t xml:space="preserve"> Build Permits - Regd Builder - Reclad/re -roof/restump - Up to $5,000</t>
  </si>
  <si>
    <t xml:space="preserve"> Build Permits - Regd Builder - Reclad/re -roof/restump - $5,001 - $10,000</t>
  </si>
  <si>
    <t xml:space="preserve"> Build Permits - Regd Builder - Reclad/re -roof/restump - &gt;$10k refer to alts &amp; adds</t>
  </si>
  <si>
    <t xml:space="preserve"> Build Permits - Own Builder - Reclad/re -roof/restump - Up to $5,000</t>
  </si>
  <si>
    <t xml:space="preserve"> Build Permits - Own Builder - Reclad/re -roof/restump - $5,001 - $10,000</t>
  </si>
  <si>
    <t xml:space="preserve"> Build Permits - Own Builder - Reclad/re -roof/restump &gt;$10k refer to alts &amp; adds</t>
  </si>
  <si>
    <t xml:space="preserve"> Build Permits - Regd Build - Swimming Pools/Spas/Decks - Up to $10,000</t>
  </si>
  <si>
    <t xml:space="preserve"> Build Permits - Regd Build - Swimming Pools/Spas/Decks - $10,001 - $25,000</t>
  </si>
  <si>
    <t xml:space="preserve"> Build Permits - Regd Build - Swimming Pools/Spas/Decks - &gt;$25,000 - refer to alts &amp; adds</t>
  </si>
  <si>
    <t xml:space="preserve"> Build Permits - Own Build - Swimming Pools/Spas/Decks - Up to $10,000</t>
  </si>
  <si>
    <t xml:space="preserve"> Build Permits - Own Build - Swimming Pools/Spas/Decks - $10,001 - $25,000</t>
  </si>
  <si>
    <t xml:space="preserve"> Build Permits - Own Build - Swimming Pools/Spas/Decks -&gt;$25,000 refer to alts &amp; adds</t>
  </si>
  <si>
    <t xml:space="preserve"> Build Permit - Regd Build - Masts/Antennas, Retaining Walls - Up to $10,000</t>
  </si>
  <si>
    <t xml:space="preserve"> Build Permit - Regd Build - Masts/Antennas, Retaining Walls - $10,001 - $25,000</t>
  </si>
  <si>
    <t xml:space="preserve"> Build Permit - Regd Build - Masts/Antennas, Retaining Walls - &gt;$25,000 - refer to alts &amp; adds</t>
  </si>
  <si>
    <t xml:space="preserve"> Build Permit - Own Build - Masts/Antennas, Retaining Walls - Up to $10,000</t>
  </si>
  <si>
    <t xml:space="preserve"> Build Permit - Own Build - Masts/Antennas, Retaining Walls - $10,001 - $25,000</t>
  </si>
  <si>
    <t xml:space="preserve"> Build Permit - Own Build - Masts/Antennas, Retaining Walls -&gt;$25k refer to alts &amp; adds</t>
  </si>
  <si>
    <t xml:space="preserve"> Build Permit - Regd Build - Timber Metal Fences &amp; Screens - Up to $10,000</t>
  </si>
  <si>
    <t xml:space="preserve"> Build Permit - Regd Build - Brick Fences - Up to $10,000</t>
  </si>
  <si>
    <t xml:space="preserve"> Build Permit - Regd Build - Any Fence - $10,001 - $20,000</t>
  </si>
  <si>
    <t xml:space="preserve"> Build Permit - Regd Build - Any Fence &gt;$20k refer to alts &amp; adds</t>
  </si>
  <si>
    <t xml:space="preserve"> Build Permits - Own Build - Timber Metal Fences &amp; Screens - Up to $10,000</t>
  </si>
  <si>
    <t xml:space="preserve"> Build Permits - Own Build - Brick Fences - Up to $10,000</t>
  </si>
  <si>
    <t xml:space="preserve"> Build Permits - Own Build - Any Fence - $10,001 - $20,000</t>
  </si>
  <si>
    <t xml:space="preserve"> Build Permits - Own Build - Any Fence &gt;$25,000 - refer to alts &amp; adds</t>
  </si>
  <si>
    <t xml:space="preserve"> Build Permit - Regd Build - Signs - Attach to building &amp; pole mounted - Up to $10k</t>
  </si>
  <si>
    <t xml:space="preserve"> Build Permit - Regd Build - Signs - Attach to building &amp; pole mounted - $10k - $20k</t>
  </si>
  <si>
    <t xml:space="preserve"> Build Permit - Regd Build - Signs - Attach to building &amp; pole mounted - $20k refer to alts &amp; adds</t>
  </si>
  <si>
    <t xml:space="preserve"> Build Permit - Own Build - Signs - Attach to building &amp; pole mounted - Up to $10k</t>
  </si>
  <si>
    <t xml:space="preserve"> Build Permit - Own Build - Signs - Attach to building &amp; pole mounted - $10k - $20k</t>
  </si>
  <si>
    <t xml:space="preserve"> Build Permit - Own Build - Signs - Attach to building &amp; pole mounted - &gt;$20k refer to alts &amp; adds</t>
  </si>
  <si>
    <t xml:space="preserve"> Build Permit - Regd build - relocation of dwelling (inc alts &amp; adds) - up to $10k</t>
  </si>
  <si>
    <t xml:space="preserve"> Build Permit - Regd build - relocation of dwelling (inc alts &amp; adds) - $10k - 20k</t>
  </si>
  <si>
    <t xml:space="preserve"> Build Permit - Regd build - relocation of dwelling (inc alts &amp; adds) -$20k - $50k</t>
  </si>
  <si>
    <t xml:space="preserve"> Build Permit - Regd build - relocation of dwelling (inc alts &amp; adds) - $50k - $100k</t>
  </si>
  <si>
    <t xml:space="preserve"> Build Permit - Regd build - relocation of dwelling (inc alts &amp; adds) - &gt;$100k (P.O.A)</t>
  </si>
  <si>
    <t xml:space="preserve"> Build Permit - Regd Build - Relocation of Dwelling - deposit - Min $5k or $100/m2 - the greater</t>
  </si>
  <si>
    <t xml:space="preserve"> Build Permit - Own build - relocation of dwelling (inc alts &amp; adds) - up to $10k</t>
  </si>
  <si>
    <t xml:space="preserve"> Build Permit - Own build - relocation of dwelling (inc alts &amp; adds) - $10k - $20k</t>
  </si>
  <si>
    <t xml:space="preserve"> Build Permit - Own build - relocation of dwelling (inc alts &amp; adds) - $20k - $50k</t>
  </si>
  <si>
    <t xml:space="preserve"> Build Permit - Own build - relocation of dwelling (inc alts &amp; adds) - $50k - $100k</t>
  </si>
  <si>
    <t xml:space="preserve"> Build Permit - Own build - relocation of dwelling (inc alts &amp; adds) - &gt;$100k (P.O.A)</t>
  </si>
  <si>
    <t xml:space="preserve"> Build Permit - Own build - relocation of dwelling deposit - min $5k or $100/m2 - the greater</t>
  </si>
  <si>
    <t xml:space="preserve"> Build Permit - Regd Build - Demolition/Removal - Domestic - Up to $20k</t>
  </si>
  <si>
    <t xml:space="preserve"> Build Permit - Building Permits &amp; Inspections - outside CoGG - any value (P.O.A)</t>
  </si>
  <si>
    <t xml:space="preserve"> Build - Building Permit Levy (All Jobs) &gt;$10,000, 0.128% of cost of works</t>
  </si>
  <si>
    <t xml:space="preserve"> Build - Consultancy services - Technical Officers (per hr)</t>
  </si>
  <si>
    <t xml:space="preserve"> Build - Consultancy services - Building Inspector &amp; Assistant BS (Per hr)</t>
  </si>
  <si>
    <t xml:space="preserve"> Build - Consultancy services - Building Surveyor (per hr)</t>
  </si>
  <si>
    <t xml:space="preserve"> Build - Consultancy services - municipal building surveyor/team leaders (per hr)</t>
  </si>
  <si>
    <t xml:space="preserve"> Build - Lodgement Fee - Commercial Permits (Cost of works = $5k or more)</t>
  </si>
  <si>
    <t xml:space="preserve"> Build - Lodgement Fee - Domestic Permits (Cost of works = $5k or more)</t>
  </si>
  <si>
    <t xml:space="preserve"> Build - Info - Sec C - Build Permit Details (10yrs) inc current notices/orders - Std</t>
  </si>
  <si>
    <t xml:space="preserve"> Build - Info - Sec C - Build Permit Details (10yrs) inc current notices/orders - fast track</t>
  </si>
  <si>
    <t xml:space="preserve"> Build - Info - Sec D - Land in Special Areas - Std</t>
  </si>
  <si>
    <t xml:space="preserve"> Build - Info - Sec D - Land in Special Areas - Fast Track</t>
  </si>
  <si>
    <t xml:space="preserve"> Build - Info - Sec E - Mandatory Inspection Approval Dates</t>
  </si>
  <si>
    <t xml:space="preserve"> Build - copy plans/documents up to 10yrs old (domestic) min. (up to 3 permits)</t>
  </si>
  <si>
    <t xml:space="preserve"> Build - Copy plans/documents older than 10yrs (domestic) min. (up to 3 permits)</t>
  </si>
  <si>
    <t xml:space="preserve"> Build - Copy plans &gt;3 (additional charge per permit)</t>
  </si>
  <si>
    <t xml:space="preserve"> Build - Copy of Build. Permit or Occup. permit (single doc - domestic) &lt;10ys min. fee</t>
  </si>
  <si>
    <t xml:space="preserve"> Build - Copy plans/documents up to 10yrs old (commercial) min. (up to 3 permits)</t>
  </si>
  <si>
    <t xml:space="preserve"> Build - Copy plans/documents older than 10rs (commercial) min. (up to 3 permits)</t>
  </si>
  <si>
    <t xml:space="preserve"> Build - Copy of Build. Permit or Occup. permit (single doc - commercial) &lt;10yrs min fee</t>
  </si>
  <si>
    <t xml:space="preserve"> Build - Copying Plans - (A0)</t>
  </si>
  <si>
    <t xml:space="preserve"> Build - Copying Plans - (A1)</t>
  </si>
  <si>
    <t xml:space="preserve"> Build - Copying Plans - (A2)</t>
  </si>
  <si>
    <t xml:space="preserve"> Build - Copying Plans - (A3)</t>
  </si>
  <si>
    <t xml:space="preserve"> Build - Copying Plans - (A4)</t>
  </si>
  <si>
    <t xml:space="preserve"> Occupancy Permit/Final Certificate not assoc. with Building Permit Class 1 &amp; 10</t>
  </si>
  <si>
    <t xml:space="preserve"> Occupancy Permit/Final Certificate not assoc. with Building Permit class 1b </t>
  </si>
  <si>
    <t xml:space="preserve"> Occupancy Permit/Final Certificate not assoc. with Building Permit Class 2-9</t>
  </si>
  <si>
    <t xml:space="preserve"> Build Permits - Regd Build - Alterations &amp; Additions - Up to $5,000</t>
  </si>
  <si>
    <t xml:space="preserve"> Build Permits - Regd Build - Alterations &amp; Additions - $5,001 to $10,000</t>
  </si>
  <si>
    <t xml:space="preserve"> Build Permits - Own Build - Alterations &amp; Additions - Up to $5,000</t>
  </si>
  <si>
    <t xml:space="preserve"> Build Permits - Own Build - Alterations &amp; Additions - $5,001 to $10,000</t>
  </si>
  <si>
    <t xml:space="preserve"> Build - Regd Build - Garage/Carport/Shed/Verandah/Pergola &gt;20m2 - Up to $5,000</t>
  </si>
  <si>
    <t xml:space="preserve"> Build - Regd Build - Garage/Carport/Shed/Verandah/Pergola &gt;20m2 - $5,000 - $10,000</t>
  </si>
  <si>
    <t xml:space="preserve"> Build - Building Permits - Extension of Time</t>
  </si>
  <si>
    <t xml:space="preserve"> Build - Building Permits - Variations, dispensations</t>
  </si>
  <si>
    <t xml:space="preserve"> Build - Additional/Reinspect Council Permits (current permit only/per inspection)</t>
  </si>
  <si>
    <t xml:space="preserve"> Build - Building Inspections - Expired Permits</t>
  </si>
  <si>
    <t xml:space="preserve"> Build - Inspection of Private Building Permits (Councils only) within CoGG (per inspect.)</t>
  </si>
  <si>
    <t xml:space="preserve"> Build - Info - Sec G - Swimming Pool Barriers Inspection &amp; Report</t>
  </si>
  <si>
    <t xml:space="preserve"> Build - Info - Sec G - Swimming Pool Barrier Inspections</t>
  </si>
  <si>
    <t xml:space="preserve"> Build - Regd Build -Garage/Carport/Shed/Verandah/Pergola &gt;20m2 -$10k - $20k</t>
  </si>
  <si>
    <t xml:space="preserve"> Build - Own Build -Garage/Carport/Shed/Verandah/Pergola &gt;20m2 -$10k - $20k</t>
  </si>
  <si>
    <t xml:space="preserve"> Build - Regd Build -Garage/Carport/Shed/Verandah/Pergola &gt;20m2 - &gt;$30k-$40k</t>
  </si>
  <si>
    <t xml:space="preserve"> Build - Own Build -Garage/Carport/Shed/Verandah/Pergola &gt;20m2 &gt;$30k - $40k </t>
  </si>
  <si>
    <t xml:space="preserve"> Build - Own Build -Garage/Carport/Shed/Verandah/Pergola &gt;20m2 &gt;$40k - $50k</t>
  </si>
  <si>
    <t xml:space="preserve"> Build - Regd Build -Garage/Carport/Shed/Verandah/Pergola &gt;20m2 - &gt;$40k - $50k</t>
  </si>
  <si>
    <t xml:space="preserve"> Build - Own Build - Garage/Carport/Shed/Verandah/Pergola &gt;20m2 - Up to $5,000</t>
  </si>
  <si>
    <t xml:space="preserve"> Build - Own Build - Garage/Carport/Shed/Verandah/Pergola &gt;20m2 - $5,000 - $10,000</t>
  </si>
  <si>
    <t xml:space="preserve"> Build - Stat - Council Consents - all matters except easements</t>
  </si>
  <si>
    <t xml:space="preserve"> Build - Stat - Council Consents easements</t>
  </si>
  <si>
    <t xml:space="preserve"> Build - Stat - Council Comments (built without consent/report)</t>
  </si>
  <si>
    <t xml:space="preserve"> Build - Stat - Council Consideration (Built w/out permit) Domestic minor (plus costs)</t>
  </si>
  <si>
    <t xml:space="preserve"> Build - Stat - Council Consideration (Built w/out Permit) Domestic Medium (plus costs)</t>
  </si>
  <si>
    <t xml:space="preserve"> Build - Stat - Council Consideration (Built w/out Permit) Domestic Major (plus costs)</t>
  </si>
  <si>
    <t xml:space="preserve"> Build - Stat - Council Consid. (Built w/out Permit) Commercial Minor, cost&lt;$10k (plus costs)</t>
  </si>
  <si>
    <t xml:space="preserve"> Build - Stat - Council Consid. (Built w/out Permit) Commercial Minor, cost&lt;$50k (plus costs)</t>
  </si>
  <si>
    <t xml:space="preserve"> Build - Stat - Council Consid. (Built w/out Permit) Commercial Minor, cost&gt;$50k (plus costs)</t>
  </si>
  <si>
    <t xml:space="preserve"> Build - Stat - Council Consid. (Built w/out Permit) Commercial Medium, cost&lt;$50k (plus costs)</t>
  </si>
  <si>
    <t xml:space="preserve"> Build - Stat - Council Consid. (Built w/out Permit) Commercial Medium, cost&lt;$100k (plus costs)</t>
  </si>
  <si>
    <t xml:space="preserve"> Build - Stat - Council Consid. (Built w/out Permit) Commercial Major, cost&lt;$100k (plus costs)</t>
  </si>
  <si>
    <t xml:space="preserve"> Build - Stat - Council Consid. (Built w/out Permit) Commercial Major, cost&lt;$300k (plus costs)</t>
  </si>
  <si>
    <t xml:space="preserve"> Build - Stat - Council Consid. (Built w/out Permit) Commercial Major, cost&lt;$1m (plus costs)</t>
  </si>
  <si>
    <t xml:space="preserve"> Build - Stat - Council Consid. (Built w/out Permit) Commercial Major, cost &gt;$1m (plus costs) (P.O.A)</t>
  </si>
  <si>
    <t xml:space="preserve"> Build - Stat -Occupancy Permit - Places of Public Entertainment/Temp Structure - pr hr after 1st 3hrs</t>
  </si>
  <si>
    <t xml:space="preserve"> Build - Stat - Siting Approval Only (Temporary Structures)</t>
  </si>
  <si>
    <t xml:space="preserve"> Build - Stat - Caravan Annexe/UMD Installed in Caravan Parks (per inspection)</t>
  </si>
  <si>
    <t xml:space="preserve"> Build - Info - Sec F - Owner Builder Statement</t>
  </si>
  <si>
    <t xml:space="preserve"> Build - Info - Sec H - Housing Standard of Habitation</t>
  </si>
  <si>
    <t xml:space="preserve"> Build - Info - Sec I - Existing Buildings - Adjoining Allotments (per property)</t>
  </si>
  <si>
    <t xml:space="preserve"> Build - Other - Sec J - Declared Road Status</t>
  </si>
  <si>
    <t xml:space="preserve"> Build - Stat - Council Consid. (Built w/out Permit) Commercial Medium (plus costs)</t>
  </si>
  <si>
    <t xml:space="preserve"> Build - Stat - Variation Council Consents</t>
  </si>
  <si>
    <t xml:space="preserve"> Build- Stat - Application for council assessment - Technical Officers</t>
  </si>
  <si>
    <t xml:space="preserve"> Build - Stat - Application for council assessment - Building Inspector/ Assistant B.S</t>
  </si>
  <si>
    <t xml:space="preserve"> Build - Stat - Application for council assessment - Building surveyor</t>
  </si>
  <si>
    <t xml:space="preserve"> Build - Stat - Application for council assessment - MBS/ Team Leaders</t>
  </si>
  <si>
    <t xml:space="preserve"> Build Stat - POPE - 0 to 1000 people</t>
  </si>
  <si>
    <t xml:space="preserve"> Build Stat - POPE - 1000 to 2000 people</t>
  </si>
  <si>
    <t xml:space="preserve"> Build Stat - POPE - 2000 to 3000 people</t>
  </si>
  <si>
    <t xml:space="preserve"> Build Stat - POPE - 3000 to 5000 people</t>
  </si>
  <si>
    <t xml:space="preserve"> Build Stat - POPE - 5000 to 10000 people</t>
  </si>
  <si>
    <t xml:space="preserve"> Build Stat - POPE - 10000 to 15000 people</t>
  </si>
  <si>
    <t xml:space="preserve"> Caravan Park Income</t>
  </si>
  <si>
    <t xml:space="preserve"> Caravan Park Registration Fee (per unit)</t>
  </si>
  <si>
    <t xml:space="preserve"> Build - Hoarding &amp; scaffold over gantry permit fee</t>
  </si>
  <si>
    <t xml:space="preserve"> Build - Hoarding &amp; Scaffold over gantry min deposit</t>
  </si>
  <si>
    <t xml:space="preserve"> Build - Hoarding &amp; scaffold over gantry max deposit </t>
  </si>
  <si>
    <t xml:space="preserve"> Build - Hoard &amp; scaffold over gantry space occup fee (m2/per wk - min $130)</t>
  </si>
  <si>
    <t xml:space="preserve"> Build - Alimaks, chutes, fixed crane base permit fee</t>
  </si>
  <si>
    <t xml:space="preserve"> Build - Alimaks, chutes, fixed crane base min deposit</t>
  </si>
  <si>
    <t xml:space="preserve"> Build - Alimaks, chutes, fixed crane base max deposit</t>
  </si>
  <si>
    <t xml:space="preserve"> Build - Build - Alimaks, chutes, fixed crane bases space occup fee (pr wk)</t>
  </si>
  <si>
    <t xml:space="preserve"> Build - Gantry Permit Fee</t>
  </si>
  <si>
    <t xml:space="preserve"> Build - Gantry min deposit</t>
  </si>
  <si>
    <t xml:space="preserve"> Build - Gantry max deposit</t>
  </si>
  <si>
    <t xml:space="preserve"> Build - Site shed over gantry space occup fee (per shed 6x3mtr, pr wk)</t>
  </si>
  <si>
    <t xml:space="preserve"> Build - Footpath Occup min deposit</t>
  </si>
  <si>
    <t xml:space="preserve"> Build - Footpath Occup max Deposit</t>
  </si>
  <si>
    <t xml:space="preserve"> Build - Footpath Occup space occup fee (m2/per wk - min $200)</t>
  </si>
  <si>
    <t xml:space="preserve"> Build - Cranes/lifting device, concrete pumps/motorised plant min deposit</t>
  </si>
  <si>
    <t xml:space="preserve"> Build - Cranes/lifting device, concrete pumps/motorised plant max deposit</t>
  </si>
  <si>
    <t xml:space="preserve"> Build - Cranes/lifting device, concrete pumps/motorised plant fee (pr day each device)</t>
  </si>
  <si>
    <t xml:space="preserve"> Build - road/lane closures min deposit</t>
  </si>
  <si>
    <t xml:space="preserve"> Build - road/lane closures max deposit</t>
  </si>
  <si>
    <t xml:space="preserve"> Build - road/lane closures space occup fee (per lane, per day)</t>
  </si>
  <si>
    <t xml:space="preserve"> Build - Street Occupation Permit fee</t>
  </si>
  <si>
    <t xml:space="preserve"> Registration Fee - Swimming Pool Regulation</t>
  </si>
  <si>
    <t xml:space="preserve"> Information Search Fee - Swimming Pool Regulation</t>
  </si>
  <si>
    <t xml:space="preserve"> Lodgement Fee - Compliant - Swimming Pool Regulation</t>
  </si>
  <si>
    <t xml:space="preserve"> Lodgement Fee -Non Compliant - Swimming Pool Regulation</t>
  </si>
  <si>
    <t xml:space="preserve"> Environmental Health</t>
  </si>
  <si>
    <t xml:space="preserve"> Health Septic Tanks Misc Approvals/Permits</t>
  </si>
  <si>
    <t xml:space="preserve"> Health Septic Tanks Alterations Permits</t>
  </si>
  <si>
    <t xml:space="preserve"> Septic tank plans copy &amp; supply</t>
  </si>
  <si>
    <t xml:space="preserve"> Additional inspection fee</t>
  </si>
  <si>
    <t xml:space="preserve"> Septic Tank Fast Track fee</t>
  </si>
  <si>
    <t xml:space="preserve"> Minor Administrative Changes</t>
  </si>
  <si>
    <t xml:space="preserve"> Re -Issue Expired Permit</t>
  </si>
  <si>
    <t xml:space="preserve"> Transfer of Registration-Food</t>
  </si>
  <si>
    <t xml:space="preserve"> Health Consult -Inspect Fee -Food Fastrack</t>
  </si>
  <si>
    <t xml:space="preserve"> Health Class 1 Prem -Base Rate</t>
  </si>
  <si>
    <t xml:space="preserve"> Health Class 1 Prem -Hospital</t>
  </si>
  <si>
    <t xml:space="preserve"> Health Class 1 Prem - Child Care Fac</t>
  </si>
  <si>
    <t xml:space="preserve"> Health Class 1 Prem -Aged Services -Meals</t>
  </si>
  <si>
    <t xml:space="preserve"> Health Class 2  Prem - Base Rate</t>
  </si>
  <si>
    <t xml:space="preserve">D </t>
  </si>
  <si>
    <t xml:space="preserve"> Health Class 2  Prem - Small Scale -50%</t>
  </si>
  <si>
    <t xml:space="preserve"> Health Class 2  Prem -Motel Kitchenette/B&amp;B(light breakfast)</t>
  </si>
  <si>
    <t xml:space="preserve"> Health Class 2  Prem -Supermarket()</t>
  </si>
  <si>
    <t xml:space="preserve"> Health Class 2  Prem -Multiple Kitchens</t>
  </si>
  <si>
    <t xml:space="preserve"> Health Class 2  Prem -Food Factories</t>
  </si>
  <si>
    <t xml:space="preserve"> Health Temp Prem (High Risk)</t>
  </si>
  <si>
    <t xml:space="preserve"> Food Premises Rating (B) Performance Fee</t>
  </si>
  <si>
    <t xml:space="preserve"> Food Premises Rating (C) Performance Fee</t>
  </si>
  <si>
    <t xml:space="preserve"> Food Premises Rating (D) Performance Fee</t>
  </si>
  <si>
    <t xml:space="preserve"> Health Class 2 Char/NFP  25% base rate</t>
  </si>
  <si>
    <t xml:space="preserve"> Health Class 3 Char/NFP - 25% base  rate</t>
  </si>
  <si>
    <t xml:space="preserve"> Food Vending Machines</t>
  </si>
  <si>
    <t xml:space="preserve"> Initial Registration Food Premises - base rate plus 50%</t>
  </si>
  <si>
    <t xml:space="preserve"> Additional registration fee -offsite trading</t>
  </si>
  <si>
    <t xml:space="preserve"> Health Fines and Costs</t>
  </si>
  <si>
    <t xml:space="preserve"> Failing to Register Food Premises</t>
  </si>
  <si>
    <t xml:space="preserve"> Re -Issue Certificate/Document</t>
  </si>
  <si>
    <t xml:space="preserve"> Health Consult - Inspect Fee - Food &lt;300m2</t>
  </si>
  <si>
    <t xml:space="preserve"> Health Consult - Inspect Fee - Food &gt;300m2</t>
  </si>
  <si>
    <t xml:space="preserve"> Health Personal Treatment Est Regist</t>
  </si>
  <si>
    <t xml:space="preserve"> Health Body Piercing/Tattooing Regist</t>
  </si>
  <si>
    <t xml:space="preserve"> Health Prescribed Accom - (6-20 people)</t>
  </si>
  <si>
    <t xml:space="preserve"> Health Prescribed Accom - (21-50 people)</t>
  </si>
  <si>
    <t xml:space="preserve"> Health Prescribed Accom - (51-80 people)</t>
  </si>
  <si>
    <t xml:space="preserve"> Health Prescribed Accom - (80 + people)</t>
  </si>
  <si>
    <t xml:space="preserve"> Transfer of Registration-Health</t>
  </si>
  <si>
    <t xml:space="preserve"> Consultancy - Inspection Fee -Health</t>
  </si>
  <si>
    <t xml:space="preserve"> Design Fees - Health</t>
  </si>
  <si>
    <t xml:space="preserve"> Impound Release fee</t>
  </si>
  <si>
    <t xml:space="preserve"> Health Licence Premises - Performance Fee - DEF</t>
  </si>
  <si>
    <t xml:space="preserve"> Admin changes incl re -issue documentation</t>
  </si>
  <si>
    <t xml:space="preserve"> Public Health &amp; Wellbeing infringements(4 penalty unit infringement)</t>
  </si>
  <si>
    <t>Construct, install or alter OWMS  (regulation 196(1)(b),(2)) (minimum fee before 8.2 hours)</t>
  </si>
  <si>
    <t>Construct, install or alter OWMS  (regulation 196(1)(b),(2)) (hourly fee after 8.2 hours - up to a maximum of $2,005.70)</t>
  </si>
  <si>
    <t>Minor alteration to OWMS (regulation 196(1)(a),(3))</t>
  </si>
  <si>
    <t>Transfer a permit (regulation 197)</t>
  </si>
  <si>
    <t>Amend a permit (regulation 198)</t>
  </si>
  <si>
    <t>Renew a permit (regulation 200)</t>
  </si>
  <si>
    <t>Exemption (regulation 199) - minimum fee</t>
  </si>
  <si>
    <t>Exemption (regulation 199) (hourly rate after 2.6 hours up to a maximum $909.50)</t>
  </si>
  <si>
    <t>National Wool Museum</t>
  </si>
  <si>
    <t xml:space="preserve"> NWM Auction Room - Standard Full Day Rate</t>
  </si>
  <si>
    <t xml:space="preserve"> NWM Auction Room - Regular User Day Rate </t>
  </si>
  <si>
    <t xml:space="preserve"> NWM Auction Room - CoGG &amp; Community Group Rate</t>
  </si>
  <si>
    <t xml:space="preserve"> NWM Auction Room - Half Day Rate</t>
  </si>
  <si>
    <t xml:space="preserve"> NWM Auction Room - Hourly Rate</t>
  </si>
  <si>
    <t xml:space="preserve"> NWM Auction and Multifunction Room - Standard Full Day Rate</t>
  </si>
  <si>
    <t xml:space="preserve"> NWM Auction and Multifunction Room - Regular User Rate</t>
  </si>
  <si>
    <t xml:space="preserve"> NWM Auction and Multifunction Room - CoGG &amp; Community Group Rate</t>
  </si>
  <si>
    <t xml:space="preserve"> NWM Auction and Multifunction Room - Half Day Rate</t>
  </si>
  <si>
    <t xml:space="preserve"> NWM Auction and Multifunction Room - Hourly Rate</t>
  </si>
  <si>
    <t xml:space="preserve"> NWM Strachan Room - Standard Full Day Rate</t>
  </si>
  <si>
    <t xml:space="preserve"> NWM Strachan Room - Regular User Day Rate</t>
  </si>
  <si>
    <t xml:space="preserve"> NWM Strachan Room - CoGG &amp; Community Group Day Rate</t>
  </si>
  <si>
    <t xml:space="preserve"> NWM Strachan Room - Half Day Rate</t>
  </si>
  <si>
    <t xml:space="preserve"> NWM Strachan Room - Hourly Rate</t>
  </si>
  <si>
    <t xml:space="preserve"> Labour - Regular Hourly Rate </t>
  </si>
  <si>
    <t xml:space="preserve"> Labour - Concessional Hourly Rate</t>
  </si>
  <si>
    <t xml:space="preserve"> Security &amp; Out of Hours Costs - Museum Staff 5pm -9am Hourly Rate </t>
  </si>
  <si>
    <t xml:space="preserve"> Security &amp; Out of Hours Costs - Micom Security Call Out - Minimum 4 Hours</t>
  </si>
  <si>
    <t xml:space="preserve"> Commercial Kitchen Rental - Day Rate</t>
  </si>
  <si>
    <t xml:space="preserve"> NWM M/Ship Child Age 2-16</t>
  </si>
  <si>
    <t xml:space="preserve"> NWM Gen Adm Adult</t>
  </si>
  <si>
    <t xml:space="preserve"> NWM Gen Adm Concession</t>
  </si>
  <si>
    <t xml:space="preserve"> NWM Gen Adm Child</t>
  </si>
  <si>
    <t xml:space="preserve"> NWM Gen Adm Family</t>
  </si>
  <si>
    <t xml:space="preserve"> NWM Gen Adm Group</t>
  </si>
  <si>
    <t xml:space="preserve"> NWM Gen Adm School</t>
  </si>
  <si>
    <t xml:space="preserve"> NWM Gen Adm Pre -School - Group</t>
  </si>
  <si>
    <t xml:space="preserve"> NWM Gen Adm Pre -School - Individual </t>
  </si>
  <si>
    <t xml:space="preserve"> Potato Shed</t>
  </si>
  <si>
    <t xml:space="preserve"> P-Shed Comm Rate Auditorium Rehearsal</t>
  </si>
  <si>
    <t xml:space="preserve"> P-Shed Comm Rate Auditorium Performance</t>
  </si>
  <si>
    <t xml:space="preserve"> P-Shed Comm Rate Multi Purpose</t>
  </si>
  <si>
    <t xml:space="preserve"> P-Shed Comm Rate Studio</t>
  </si>
  <si>
    <t xml:space="preserve"> P-Shed Comm Rate Music 1</t>
  </si>
  <si>
    <t xml:space="preserve"> P-Shed Comm Rate Music 2</t>
  </si>
  <si>
    <t xml:space="preserve"> P-Shed Comm Rate Music 3</t>
  </si>
  <si>
    <t xml:space="preserve"> P-Shed Comm Rate Foyer</t>
  </si>
  <si>
    <t xml:space="preserve"> P-Shed Comm Rate Kitchen</t>
  </si>
  <si>
    <t xml:space="preserve"> P-Shed Comm Rate Foyer &amp; Hall - Exhibition weekly</t>
  </si>
  <si>
    <t xml:space="preserve"> P-Shed Comm Rate All Areas Hourly</t>
  </si>
  <si>
    <t xml:space="preserve"> P-Shed Comm Rate All Areas Daily</t>
  </si>
  <si>
    <t xml:space="preserve"> P-Shed Comm Rate All Areas Weekly</t>
  </si>
  <si>
    <t xml:space="preserve"> P-Shed Comm Rate All Areas Weekend</t>
  </si>
  <si>
    <t xml:space="preserve"> P-Shed Comm Rate Auditorium Daily</t>
  </si>
  <si>
    <t xml:space="preserve"> P-Shed Comm Rate Multi Purpose Daily</t>
  </si>
  <si>
    <t xml:space="preserve"> P-Shed Comm Rate Studio Daily</t>
  </si>
  <si>
    <t xml:space="preserve"> P-Shed Comm Rate Music 123 Daily (each room)</t>
  </si>
  <si>
    <t xml:space="preserve"> P-Shed Comm Rate Foyer Daily</t>
  </si>
  <si>
    <t xml:space="preserve"> P-Shed Comm Rate Kitchen Daily</t>
  </si>
  <si>
    <t xml:space="preserve"> P-Shed Comm Rate Auditorium Weekend</t>
  </si>
  <si>
    <t xml:space="preserve"> P-Shed Comm Rate Multi Purpose Weekend</t>
  </si>
  <si>
    <t xml:space="preserve"> P-Shed Comm Rate Studio Weekend</t>
  </si>
  <si>
    <t xml:space="preserve"> P-Shed Comm Rate Music 123 Weekend (each rm)</t>
  </si>
  <si>
    <t xml:space="preserve"> P-Shed Comm Rate Foyer Weekend</t>
  </si>
  <si>
    <t xml:space="preserve"> P-Shed Comm Rate Kitchen Weekend</t>
  </si>
  <si>
    <t xml:space="preserve"> P-Shed Comm Rate Auditorium Week</t>
  </si>
  <si>
    <t xml:space="preserve"> P-Shed Comm Rate Multi Purpose Week</t>
  </si>
  <si>
    <t xml:space="preserve"> P-Shed Comm Rate Studio Daily Week</t>
  </si>
  <si>
    <t xml:space="preserve"> P-Shed Comm Rate Music 123 Week (each room)</t>
  </si>
  <si>
    <t xml:space="preserve"> P-Shed Comm Rate Foyer Week</t>
  </si>
  <si>
    <t xml:space="preserve"> P-Shed Corp Rate Auditorium Rehearsal</t>
  </si>
  <si>
    <t xml:space="preserve"> P-Shed Corp Rate Auditorium Performance</t>
  </si>
  <si>
    <t xml:space="preserve"> P-Shed Corp Rate Multi Purpose</t>
  </si>
  <si>
    <t xml:space="preserve"> P-Shed Corp Rate Studio</t>
  </si>
  <si>
    <t xml:space="preserve"> P-Shed Corp Rate Music 1</t>
  </si>
  <si>
    <t xml:space="preserve"> P-Shed Corp Rate Music 2</t>
  </si>
  <si>
    <t xml:space="preserve"> P-Shed Corp Rate Music 3</t>
  </si>
  <si>
    <t xml:space="preserve"> P-Shed Corp Rate Foyer</t>
  </si>
  <si>
    <t xml:space="preserve"> P-Shed Corp Rate Kitchen</t>
  </si>
  <si>
    <t xml:space="preserve"> P-Shed Corp Rate All Areas</t>
  </si>
  <si>
    <t xml:space="preserve"> P-Shed Corp Rate All Areas Daily</t>
  </si>
  <si>
    <t xml:space="preserve"> P-Shed Corp Rate All Areas Weekly</t>
  </si>
  <si>
    <t xml:space="preserve"> P-Shed Corp Rate All Areas Weekend</t>
  </si>
  <si>
    <t xml:space="preserve"> P-Shed Corp Rate Auditorium Daily</t>
  </si>
  <si>
    <t xml:space="preserve"> P-Shed Corp Rate Multi Purpose Daily</t>
  </si>
  <si>
    <t xml:space="preserve"> P-Shed Corp Rate Studio Daily</t>
  </si>
  <si>
    <t xml:space="preserve"> P-Shed Corp Rate Music 123 Daily (each room)</t>
  </si>
  <si>
    <t xml:space="preserve"> P-Shed Corp Rate Foyer Daily</t>
  </si>
  <si>
    <t xml:space="preserve"> P-Shed Corp Rate Kitchen Daily</t>
  </si>
  <si>
    <t xml:space="preserve"> P-Shed Corp Rate Auditorium Weekend</t>
  </si>
  <si>
    <t xml:space="preserve"> P-Shed Corp Rate Multi Purpose Weekend</t>
  </si>
  <si>
    <t xml:space="preserve"> P-Shed Corp Rate Studio Weekend</t>
  </si>
  <si>
    <t xml:space="preserve"> P-Shed Corp Rate Music 123 Weekend (each rm)</t>
  </si>
  <si>
    <t xml:space="preserve"> P-Shed Corp Rate Foyer Weekend</t>
  </si>
  <si>
    <t xml:space="preserve"> P-Shed Corp Rate Kitchen Weekend</t>
  </si>
  <si>
    <t xml:space="preserve"> P-Shed Corp Rate Auditorium Week</t>
  </si>
  <si>
    <t xml:space="preserve"> P-Shed Corp Rate Multi Purpose Week</t>
  </si>
  <si>
    <t xml:space="preserve"> P-Shed Corp Rate Studio Week</t>
  </si>
  <si>
    <t xml:space="preserve"> P-Shed Corp Rate Music 123 Week (each room)</t>
  </si>
  <si>
    <t xml:space="preserve"> P-Shed Weekend Surcharge Clean</t>
  </si>
  <si>
    <t xml:space="preserve"> P-Shed Extra Cleaning </t>
  </si>
  <si>
    <t xml:space="preserve"> P-Shed Rubbish - in Skip Full</t>
  </si>
  <si>
    <t xml:space="preserve"> P-Shed Rubbish - in Skip Half</t>
  </si>
  <si>
    <t xml:space="preserve"> P-Shed Wastewise Sorting Fee</t>
  </si>
  <si>
    <t xml:space="preserve"> P-Shed Add On Insurance</t>
  </si>
  <si>
    <t xml:space="preserve"> P-Shed Pro Rata Lights Performance</t>
  </si>
  <si>
    <t xml:space="preserve"> P-Shed Radio Mic w/batteries (each)</t>
  </si>
  <si>
    <t xml:space="preserve"> P-Shed Microphone lead set (each)</t>
  </si>
  <si>
    <t xml:space="preserve"> P-Shed Projector Screen </t>
  </si>
  <si>
    <t xml:space="preserve"> P-Shed Full Projector Screen Set Up</t>
  </si>
  <si>
    <t xml:space="preserve"> P-Shed Set up / Pick up / Chairs</t>
  </si>
  <si>
    <t xml:space="preserve"> P-Shed Stage Set up / Pack up</t>
  </si>
  <si>
    <t xml:space="preserve"> P-Shed Set up / Room</t>
  </si>
  <si>
    <t xml:space="preserve"> P-Shed Tech on Call hr (min 3hrs)</t>
  </si>
  <si>
    <t xml:space="preserve"> P-Shed Call out - Staff</t>
  </si>
  <si>
    <t xml:space="preserve"> P-Shed Security Call out</t>
  </si>
  <si>
    <t xml:space="preserve"> P-Shed Incorrect pack up</t>
  </si>
  <si>
    <t xml:space="preserve"> P-Shed Dirty Dishes (per item)</t>
  </si>
  <si>
    <t xml:space="preserve"> P-Shed Tea Coffee Bisc. per head</t>
  </si>
  <si>
    <t xml:space="preserve"> P-Shed Small Room Setup</t>
  </si>
  <si>
    <t xml:space="preserve"> P-Shed Theatre Set Up </t>
  </si>
  <si>
    <t xml:space="preserve"> P-Shed Chair Set Up </t>
  </si>
  <si>
    <t xml:space="preserve"> P-Shed Lectern Mic </t>
  </si>
  <si>
    <t xml:space="preserve"> P-Shed Data Projector and Remote Screen Per Hour </t>
  </si>
  <si>
    <t xml:space="preserve"> P-Shed LED Parcan</t>
  </si>
  <si>
    <t xml:space="preserve"> P-Shed Globe replacement </t>
  </si>
  <si>
    <t xml:space="preserve"> P-Shed Pro Rata Sound Performance </t>
  </si>
  <si>
    <t xml:space="preserve"> P-Shed Kiosk Charge </t>
  </si>
  <si>
    <t xml:space="preserve"> P-Shed Merchandising Fee</t>
  </si>
  <si>
    <t xml:space="preserve"> P-Shed Marketing Fee</t>
  </si>
  <si>
    <t xml:space="preserve"> P-Shed Advertising Fee</t>
  </si>
  <si>
    <t xml:space="preserve"> P-Shed Postering Fee</t>
  </si>
  <si>
    <t xml:space="preserve"> P-Shed Security Loading Fee</t>
  </si>
  <si>
    <t xml:space="preserve"> P-Shed Lost Key Fee</t>
  </si>
  <si>
    <t xml:space="preserve"> P-Shed Key Re Issue Fee</t>
  </si>
  <si>
    <t xml:space="preserve"> P-Shed Ticket Set Up Fee</t>
  </si>
  <si>
    <t xml:space="preserve"> P-Shed ProSTAGE</t>
  </si>
  <si>
    <t xml:space="preserve"> P-Shed ProSTAGE Rail 1M</t>
  </si>
  <si>
    <t xml:space="preserve"> P-Shed ProSTAGE Rail 2M</t>
  </si>
  <si>
    <t xml:space="preserve"> P-Shed Crowd Barrier </t>
  </si>
  <si>
    <t xml:space="preserve"> P-Shed EWP</t>
  </si>
  <si>
    <t xml:space="preserve"> P-Shed Badge Machine </t>
  </si>
  <si>
    <t xml:space="preserve"> P-Shed Badge Parts </t>
  </si>
  <si>
    <t xml:space="preserve"> Seating Bank Dismantle</t>
  </si>
  <si>
    <t xml:space="preserve"> Seating Bank Reinstall</t>
  </si>
  <si>
    <t xml:space="preserve"> Potato Shed - Activities &amp; Program Fees</t>
  </si>
  <si>
    <t>P-Shed Sunday Cleaning Cost</t>
  </si>
  <si>
    <t>P-Shed Activity Fee</t>
  </si>
  <si>
    <t xml:space="preserve"> Central Geelong &amp; Waterfront Place Management</t>
  </si>
  <si>
    <t xml:space="preserve"> Wedding Photos 1/2 hour</t>
  </si>
  <si>
    <t xml:space="preserve"> Wedding Ceremony 1 hour</t>
  </si>
  <si>
    <t xml:space="preserve"> Additional 1/2 hour</t>
  </si>
  <si>
    <t xml:space="preserve"> Private Booking 2 hours</t>
  </si>
  <si>
    <t xml:space="preserve"> Private Booking 2-4 hours</t>
  </si>
  <si>
    <t xml:space="preserve"> Private Booking 4-6 hours</t>
  </si>
  <si>
    <t xml:space="preserve"> Decking per function</t>
  </si>
  <si>
    <t xml:space="preserve"> Children's Birthday Parties - 1</t>
  </si>
  <si>
    <t xml:space="preserve"> Children's Birthday Parties - 2</t>
  </si>
  <si>
    <t xml:space="preserve"> Carousel - Adult</t>
  </si>
  <si>
    <t xml:space="preserve"> Carousel - Child</t>
  </si>
  <si>
    <t xml:space="preserve"> Carousel - Group Booking 10-19 people</t>
  </si>
  <si>
    <t xml:space="preserve"> Carousel - Group Booking 20-49 people</t>
  </si>
  <si>
    <t xml:space="preserve"> Carousel - Group Booking 50+ people</t>
  </si>
  <si>
    <t xml:space="preserve"> Carousel - Multi Ride Ticket (10)</t>
  </si>
  <si>
    <t>Carousel - Concession</t>
  </si>
  <si>
    <t xml:space="preserve"> Park &amp; Ride User Fees</t>
  </si>
  <si>
    <t>Strategy, People and Performance</t>
  </si>
  <si>
    <t>FOI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</si>
</sst>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_-* #,##0.0000_-;\-* #,##0.0000_-;_-* &quot;-&quot;??_-;_-@_-"/>
    <numFmt numFmtId="166" formatCode="#,##0;\(#,##0\)"/>
    <numFmt numFmtId="167" formatCode="###,###,###.00"/>
    <numFmt numFmtId="168" formatCode="###,###,###.00;\(###,###,###.00\)"/>
    <numFmt numFmtId="169" formatCode="0.0%"/>
  </numFmts>
  <fonts count="57"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6"/>
      <color theme="1"/>
      <name val="Calibri"/>
      <family val="2"/>
      <scheme val="minor"/>
    </font>
    <font>
      <b/>
      <sz val="16"/>
      <color theme="4"/>
      <name val="Calibri"/>
      <family val="2"/>
      <scheme val="minor"/>
    </font>
    <font>
      <b/>
      <sz val="16"/>
      <color rgb="FF002060"/>
      <name val="Arial"/>
      <family val="2"/>
    </font>
    <font>
      <sz val="16"/>
      <color theme="1"/>
      <name val="Calibri"/>
      <family val="2"/>
      <scheme val="minor"/>
    </font>
    <font>
      <b/>
      <sz val="9"/>
      <color theme="0"/>
      <name val="Arial"/>
      <family val="2"/>
    </font>
    <font>
      <b/>
      <sz val="10"/>
      <color theme="0"/>
      <name val="Arial"/>
      <family val="2"/>
    </font>
    <font>
      <b/>
      <sz val="10"/>
      <color theme="0"/>
      <name val="Arial Narrow"/>
      <family val="2"/>
    </font>
    <font>
      <sz val="9"/>
      <name val="Arial"/>
      <family val="2"/>
    </font>
    <font>
      <sz val="9"/>
      <color rgb="FFFF0000"/>
      <name val="Arial"/>
      <family val="2"/>
    </font>
    <font>
      <b/>
      <sz val="11"/>
      <name val="Arial"/>
      <family val="2"/>
    </font>
    <font>
      <sz val="11"/>
      <name val="Arial"/>
      <family val="2"/>
    </font>
    <font>
      <b/>
      <sz val="9"/>
      <name val="Arial"/>
      <family val="2"/>
    </font>
    <font>
      <sz val="11"/>
      <color rgb="FFFF0000"/>
      <name val="Arial"/>
      <family val="2"/>
    </font>
    <font>
      <sz val="11"/>
      <color theme="1"/>
      <name val="Arial"/>
      <family val="2"/>
    </font>
    <font>
      <b/>
      <sz val="10"/>
      <name val="Arial"/>
      <family val="2"/>
    </font>
    <font>
      <sz val="11"/>
      <color rgb="FF000000"/>
      <name val="Arial"/>
      <family val="2"/>
    </font>
    <font>
      <sz val="8"/>
      <name val="Arial"/>
      <family val="2"/>
    </font>
    <font>
      <b/>
      <sz val="11"/>
      <color theme="0"/>
      <name val="Arial"/>
      <family val="2"/>
    </font>
    <font>
      <sz val="11"/>
      <color theme="0"/>
      <name val="Arial"/>
      <family val="2"/>
    </font>
    <font>
      <sz val="10"/>
      <color theme="0"/>
      <name val="Arial"/>
      <family val="2"/>
    </font>
    <font>
      <b/>
      <sz val="12"/>
      <color theme="0"/>
      <name val="Arial"/>
      <family val="2"/>
    </font>
    <font>
      <i/>
      <sz val="10"/>
      <name val="Arial"/>
      <family val="2"/>
    </font>
    <font>
      <sz val="16"/>
      <color theme="4"/>
      <name val="Arial"/>
      <family val="2"/>
    </font>
    <font>
      <b/>
      <sz val="16"/>
      <color theme="4"/>
      <name val="Arial"/>
      <family val="2"/>
    </font>
    <font>
      <sz val="16"/>
      <color theme="4"/>
      <name val="Calibri"/>
      <family val="2"/>
      <scheme val="minor"/>
    </font>
    <font>
      <sz val="10"/>
      <color rgb="FFFF0000"/>
      <name val="Arial"/>
      <family val="2"/>
    </font>
    <font>
      <sz val="10"/>
      <name val="Arial"/>
    </font>
    <font>
      <sz val="12"/>
      <color rgb="FFFF0000"/>
      <name val="Arial"/>
      <family val="2"/>
    </font>
    <font>
      <sz val="8"/>
      <color rgb="FFFF0000"/>
      <name val="Arial"/>
      <family val="2"/>
    </font>
    <font>
      <b/>
      <sz val="16"/>
      <color rgb="FF002060"/>
      <name val="Calibri"/>
      <family val="2"/>
      <scheme val="minor"/>
    </font>
    <font>
      <b/>
      <sz val="8"/>
      <color indexed="9"/>
      <name val="Arial"/>
      <family val="2"/>
    </font>
    <font>
      <sz val="10"/>
      <color indexed="8"/>
      <name val="Arial"/>
      <family val="2"/>
    </font>
    <font>
      <sz val="12"/>
      <color indexed="8"/>
      <name val="Arial"/>
      <family val="2"/>
    </font>
    <font>
      <b/>
      <sz val="12"/>
      <color indexed="8"/>
      <name val="Arial"/>
      <family val="2"/>
    </font>
    <font>
      <sz val="12"/>
      <color indexed="8"/>
      <name val="Arial Narrow"/>
      <family val="2"/>
    </font>
    <font>
      <sz val="10"/>
      <name val="Arial Narrow"/>
      <family val="2"/>
    </font>
    <font>
      <sz val="9"/>
      <color indexed="8"/>
      <name val="Arial"/>
      <family val="2"/>
    </font>
    <font>
      <sz val="10"/>
      <color rgb="FFFF0000"/>
      <name val="Arial Narrow"/>
      <family val="2"/>
    </font>
    <font>
      <sz val="9"/>
      <color rgb="FFFF0000"/>
      <name val="Arial Narrow"/>
      <family val="2"/>
    </font>
    <font>
      <b/>
      <sz val="12"/>
      <name val="Arial"/>
      <family val="2"/>
    </font>
    <font>
      <sz val="12"/>
      <color rgb="FFFF0000"/>
      <name val="Arial Narrow"/>
      <family val="2"/>
    </font>
    <font>
      <sz val="9"/>
      <color theme="1" tint="0.499984740745262"/>
      <name val="Arial"/>
      <family val="2"/>
    </font>
    <font>
      <sz val="8"/>
      <color theme="1" tint="0.499984740745262"/>
      <name val="Arial"/>
      <family val="2"/>
    </font>
    <font>
      <b/>
      <sz val="12"/>
      <color rgb="FFFF0000"/>
      <name val="Arial"/>
      <family val="2"/>
    </font>
    <font>
      <b/>
      <sz val="9"/>
      <color indexed="81"/>
      <name val="Tahoma"/>
      <family val="2"/>
    </font>
    <font>
      <sz val="9"/>
      <color indexed="81"/>
      <name val="Tahoma"/>
      <family val="2"/>
    </font>
    <font>
      <sz val="12"/>
      <name val="Arial"/>
      <family val="2"/>
    </font>
    <font>
      <u/>
      <sz val="12"/>
      <name val="Arial"/>
      <family val="2"/>
    </font>
    <font>
      <sz val="16"/>
      <name val="Arial"/>
      <family val="2"/>
    </font>
    <font>
      <sz val="9"/>
      <color theme="1"/>
      <name val="Calibri"/>
      <family val="2"/>
      <scheme val="minor"/>
    </font>
    <font>
      <b/>
      <sz val="12"/>
      <color theme="0"/>
      <name val="Calibri"/>
      <family val="2"/>
      <scheme val="minor"/>
    </font>
    <font>
      <sz val="12"/>
      <color theme="1"/>
      <name val="Arial"/>
      <family val="2"/>
    </font>
    <font>
      <b/>
      <sz val="12"/>
      <color theme="1"/>
      <name val="Arial"/>
      <family val="2"/>
    </font>
  </fonts>
  <fills count="21">
    <fill>
      <patternFill patternType="none"/>
    </fill>
    <fill>
      <patternFill patternType="gray125"/>
    </fill>
    <fill>
      <patternFill patternType="solid">
        <fgColor theme="4"/>
        <bgColor indexed="64"/>
      </patternFill>
    </fill>
    <fill>
      <patternFill patternType="solid">
        <fgColor theme="4" tint="-0.249977111117893"/>
        <bgColor indexed="64"/>
      </patternFill>
    </fill>
    <fill>
      <patternFill patternType="solid">
        <fgColor rgb="FF002060"/>
        <bgColor indexed="64"/>
      </patternFill>
    </fill>
    <fill>
      <patternFill patternType="solid">
        <fgColor theme="3"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bgColor indexed="64"/>
      </patternFill>
    </fill>
  </fills>
  <borders count="63">
    <border>
      <left/>
      <right/>
      <top/>
      <bottom/>
      <diagonal/>
    </border>
    <border>
      <left style="thin">
        <color theme="0"/>
      </left>
      <right style="thin">
        <color theme="0"/>
      </right>
      <top style="medium">
        <color indexed="64"/>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theme="0"/>
      </left>
      <right style="thin">
        <color theme="0"/>
      </right>
      <top/>
      <bottom style="thin">
        <color theme="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rgb="FF000000"/>
      </left>
      <right style="hair">
        <color rgb="FF000000"/>
      </right>
      <top style="hair">
        <color rgb="FF000000"/>
      </top>
      <bottom style="hair">
        <color rgb="FF000000"/>
      </bottom>
      <diagonal/>
    </border>
    <border>
      <left style="hair">
        <color indexed="18"/>
      </left>
      <right style="hair">
        <color indexed="18"/>
      </right>
      <top style="hair">
        <color indexed="18"/>
      </top>
      <bottom style="hair">
        <color indexed="18"/>
      </bottom>
      <diagonal/>
    </border>
    <border>
      <left style="hair">
        <color rgb="FF000000"/>
      </left>
      <right style="hair">
        <color indexed="64"/>
      </right>
      <top style="hair">
        <color rgb="FF000000"/>
      </top>
      <bottom style="hair">
        <color rgb="FF000000"/>
      </bottom>
      <diagonal/>
    </border>
    <border>
      <left style="hair">
        <color rgb="FF000000"/>
      </left>
      <right style="hair">
        <color indexed="64"/>
      </right>
      <top/>
      <bottom style="hair">
        <color rgb="FF000000"/>
      </bottom>
      <diagonal/>
    </border>
    <border>
      <left style="hair">
        <color indexed="64"/>
      </left>
      <right/>
      <top/>
      <bottom style="thin">
        <color indexed="8"/>
      </bottom>
      <diagonal/>
    </border>
    <border>
      <left/>
      <right/>
      <top/>
      <bottom style="thin">
        <color indexed="8"/>
      </bottom>
      <diagonal/>
    </border>
    <border>
      <left/>
      <right style="hair">
        <color indexed="64"/>
      </right>
      <top/>
      <bottom style="thin">
        <color indexed="8"/>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style="hair">
        <color indexed="8"/>
      </top>
      <bottom style="hair">
        <color indexed="8"/>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64"/>
      </bottom>
      <diagonal/>
    </border>
    <border>
      <left style="thin">
        <color indexed="64"/>
      </left>
      <right style="hair">
        <color indexed="8"/>
      </right>
      <top style="hair">
        <color indexed="8"/>
      </top>
      <bottom/>
      <diagonal/>
    </border>
    <border>
      <left/>
      <right style="thin">
        <color indexed="64"/>
      </right>
      <top/>
      <bottom/>
      <diagonal/>
    </border>
    <border>
      <left style="thin">
        <color indexed="64"/>
      </left>
      <right style="hair">
        <color indexed="8"/>
      </right>
      <top/>
      <bottom/>
      <diagonal/>
    </border>
    <border>
      <left style="hair">
        <color indexed="8"/>
      </left>
      <right style="hair">
        <color indexed="8"/>
      </right>
      <top/>
      <bottom/>
      <diagonal/>
    </border>
    <border>
      <left style="hair">
        <color indexed="8"/>
      </left>
      <right style="thin">
        <color indexed="64"/>
      </right>
      <top/>
      <bottom/>
      <diagonal/>
    </border>
    <border>
      <left style="thin">
        <color indexed="64"/>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bottom style="hair">
        <color indexed="8"/>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theme="2"/>
      </bottom>
      <diagonal/>
    </border>
    <border>
      <left/>
      <right style="thin">
        <color theme="2"/>
      </right>
      <top/>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30" fillId="0" borderId="0"/>
    <xf numFmtId="43" fontId="3" fillId="0" borderId="0" applyFont="0" applyFill="0" applyBorder="0" applyAlignment="0" applyProtection="0"/>
    <xf numFmtId="37" fontId="39" fillId="0" borderId="0">
      <alignment horizontal="left" vertical="top" wrapText="1"/>
    </xf>
  </cellStyleXfs>
  <cellXfs count="324">
    <xf numFmtId="0" fontId="0" fillId="0" borderId="0" xfId="0"/>
    <xf numFmtId="49" fontId="4" fillId="0" borderId="0" xfId="3" applyNumberFormat="1" applyFont="1" applyAlignment="1">
      <alignment vertical="top"/>
    </xf>
    <xf numFmtId="49" fontId="5" fillId="0" borderId="0" xfId="3" applyNumberFormat="1" applyFont="1" applyAlignment="1">
      <alignment vertical="top"/>
    </xf>
    <xf numFmtId="49" fontId="6" fillId="0" borderId="0" xfId="3" applyNumberFormat="1" applyFont="1" applyAlignment="1">
      <alignment vertical="top"/>
    </xf>
    <xf numFmtId="0" fontId="7" fillId="0" borderId="0" xfId="3" applyFont="1" applyAlignment="1">
      <alignment vertical="top" wrapText="1"/>
    </xf>
    <xf numFmtId="0" fontId="8" fillId="2" borderId="1" xfId="3" applyFont="1" applyFill="1" applyBorder="1" applyAlignment="1">
      <alignment wrapText="1"/>
    </xf>
    <xf numFmtId="0" fontId="8" fillId="3" borderId="1" xfId="3" applyFont="1" applyFill="1" applyBorder="1" applyAlignment="1">
      <alignment wrapText="1"/>
    </xf>
    <xf numFmtId="0" fontId="9" fillId="4" borderId="2" xfId="3" applyFont="1" applyFill="1" applyBorder="1" applyAlignment="1">
      <alignment horizontal="center" vertical="center" wrapText="1"/>
    </xf>
    <xf numFmtId="3" fontId="10" fillId="4" borderId="3" xfId="3" applyNumberFormat="1" applyFont="1" applyFill="1" applyBorder="1" applyAlignment="1" applyProtection="1">
      <alignment horizontal="center"/>
      <protection locked="0"/>
    </xf>
    <xf numFmtId="3" fontId="10" fillId="4" borderId="4" xfId="3" applyNumberFormat="1" applyFont="1" applyFill="1" applyBorder="1" applyAlignment="1" applyProtection="1">
      <alignment horizontal="center"/>
      <protection locked="0"/>
    </xf>
    <xf numFmtId="3" fontId="10" fillId="4" borderId="5" xfId="3" applyNumberFormat="1" applyFont="1" applyFill="1" applyBorder="1" applyAlignment="1" applyProtection="1">
      <alignment horizontal="center"/>
      <protection locked="0"/>
    </xf>
    <xf numFmtId="3" fontId="10" fillId="4" borderId="3" xfId="3" applyNumberFormat="1" applyFont="1" applyFill="1" applyBorder="1" applyProtection="1">
      <protection locked="0"/>
    </xf>
    <xf numFmtId="3" fontId="10" fillId="4" borderId="3" xfId="3" applyNumberFormat="1" applyFont="1" applyFill="1" applyBorder="1" applyAlignment="1" applyProtection="1">
      <alignment horizontal="right"/>
      <protection locked="0"/>
    </xf>
    <xf numFmtId="3" fontId="10" fillId="5" borderId="3" xfId="3" applyNumberFormat="1" applyFont="1" applyFill="1" applyBorder="1" applyAlignment="1" applyProtection="1">
      <alignment horizontal="center"/>
      <protection locked="0"/>
    </xf>
    <xf numFmtId="0" fontId="10" fillId="5" borderId="3" xfId="3" applyFont="1" applyFill="1" applyBorder="1" applyAlignment="1">
      <alignment wrapText="1"/>
    </xf>
    <xf numFmtId="0" fontId="11" fillId="0" borderId="0" xfId="3" applyFont="1" applyAlignment="1">
      <alignment wrapText="1"/>
    </xf>
    <xf numFmtId="0" fontId="9" fillId="2" borderId="6" xfId="3" applyFont="1" applyFill="1" applyBorder="1" applyAlignment="1">
      <alignment vertical="center" wrapText="1"/>
    </xf>
    <xf numFmtId="0" fontId="9" fillId="3" borderId="6" xfId="3" applyFont="1" applyFill="1" applyBorder="1" applyAlignment="1">
      <alignment vertical="center" wrapText="1"/>
    </xf>
    <xf numFmtId="0" fontId="9" fillId="4" borderId="7" xfId="3" applyFont="1" applyFill="1" applyBorder="1" applyAlignment="1">
      <alignment horizontal="center" vertical="center" wrapText="1"/>
    </xf>
    <xf numFmtId="3" fontId="10" fillId="4" borderId="3" xfId="3" applyNumberFormat="1" applyFont="1" applyFill="1" applyBorder="1" applyAlignment="1" applyProtection="1">
      <alignment horizontal="right" vertical="top" wrapText="1"/>
      <protection locked="0"/>
    </xf>
    <xf numFmtId="3" fontId="10" fillId="5" borderId="3" xfId="3" applyNumberFormat="1" applyFont="1" applyFill="1" applyBorder="1" applyAlignment="1" applyProtection="1">
      <alignment horizontal="right" vertical="center" wrapText="1"/>
      <protection locked="0"/>
    </xf>
    <xf numFmtId="0" fontId="10" fillId="5" borderId="3" xfId="3" applyFont="1" applyFill="1" applyBorder="1" applyAlignment="1">
      <alignment vertical="center" wrapText="1"/>
    </xf>
    <xf numFmtId="0" fontId="11" fillId="0" borderId="0" xfId="3" applyFont="1" applyAlignment="1">
      <alignment vertical="center" wrapText="1"/>
    </xf>
    <xf numFmtId="3" fontId="11" fillId="0" borderId="8" xfId="3" applyNumberFormat="1" applyFont="1" applyBorder="1" applyAlignment="1" applyProtection="1">
      <alignment horizontal="center" vertical="top" wrapText="1"/>
      <protection locked="0"/>
    </xf>
    <xf numFmtId="3" fontId="11" fillId="0" borderId="9" xfId="3" applyNumberFormat="1" applyFont="1" applyBorder="1" applyAlignment="1" applyProtection="1">
      <alignment horizontal="center" vertical="top" wrapText="1"/>
      <protection locked="0"/>
    </xf>
    <xf numFmtId="3" fontId="11" fillId="0" borderId="9" xfId="3" applyNumberFormat="1" applyFont="1" applyBorder="1" applyAlignment="1" applyProtection="1">
      <alignment horizontal="left" vertical="top" wrapText="1"/>
      <protection locked="0"/>
    </xf>
    <xf numFmtId="3" fontId="11" fillId="0" borderId="9" xfId="3" applyNumberFormat="1" applyFont="1" applyBorder="1" applyAlignment="1" applyProtection="1">
      <alignment vertical="top" wrapText="1"/>
      <protection locked="0"/>
    </xf>
    <xf numFmtId="3" fontId="12" fillId="0" borderId="9" xfId="3" applyNumberFormat="1" applyFont="1" applyBorder="1" applyAlignment="1" applyProtection="1">
      <alignment vertical="top" wrapText="1"/>
      <protection locked="0"/>
    </xf>
    <xf numFmtId="3" fontId="13" fillId="6" borderId="10" xfId="3" applyNumberFormat="1" applyFont="1" applyFill="1" applyBorder="1" applyAlignment="1">
      <alignment vertical="top" wrapText="1"/>
    </xf>
    <xf numFmtId="3" fontId="14" fillId="0" borderId="10" xfId="3" applyNumberFormat="1" applyFont="1" applyBorder="1" applyAlignment="1">
      <alignment vertical="top" wrapText="1"/>
    </xf>
    <xf numFmtId="164" fontId="14" fillId="7" borderId="10" xfId="1" applyNumberFormat="1" applyFont="1" applyFill="1" applyBorder="1" applyAlignment="1" applyProtection="1">
      <alignment vertical="top" wrapText="1"/>
      <protection locked="0"/>
    </xf>
    <xf numFmtId="164" fontId="14" fillId="6" borderId="10" xfId="1" applyNumberFormat="1" applyFont="1" applyFill="1" applyBorder="1" applyAlignment="1" applyProtection="1">
      <alignment vertical="top" wrapText="1"/>
      <protection locked="0"/>
    </xf>
    <xf numFmtId="37" fontId="11" fillId="0" borderId="10" xfId="3" applyNumberFormat="1" applyFont="1" applyBorder="1" applyAlignment="1" applyProtection="1">
      <alignment vertical="top" wrapText="1"/>
      <protection locked="0"/>
    </xf>
    <xf numFmtId="3" fontId="15" fillId="6" borderId="10" xfId="3" applyNumberFormat="1" applyFont="1" applyFill="1" applyBorder="1" applyAlignment="1">
      <alignment vertical="top" wrapText="1"/>
    </xf>
    <xf numFmtId="3" fontId="11" fillId="8" borderId="10" xfId="3" applyNumberFormat="1" applyFont="1" applyFill="1" applyBorder="1" applyAlignment="1">
      <alignment vertical="top" wrapText="1"/>
    </xf>
    <xf numFmtId="0" fontId="3" fillId="0" borderId="0" xfId="3" applyAlignment="1">
      <alignment vertical="top" wrapText="1"/>
    </xf>
    <xf numFmtId="3" fontId="13" fillId="0" borderId="9" xfId="3" applyNumberFormat="1" applyFont="1" applyBorder="1" applyAlignment="1">
      <alignment vertical="top" wrapText="1"/>
    </xf>
    <xf numFmtId="3" fontId="14" fillId="0" borderId="9" xfId="3" applyNumberFormat="1" applyFont="1" applyBorder="1" applyAlignment="1">
      <alignment vertical="top" wrapText="1"/>
    </xf>
    <xf numFmtId="164" fontId="14" fillId="7" borderId="9" xfId="1" applyNumberFormat="1" applyFont="1" applyFill="1" applyBorder="1" applyAlignment="1" applyProtection="1">
      <alignment vertical="top" wrapText="1"/>
      <protection locked="0"/>
    </xf>
    <xf numFmtId="164" fontId="14" fillId="6" borderId="9" xfId="1" applyNumberFormat="1" applyFont="1" applyFill="1" applyBorder="1" applyAlignment="1" applyProtection="1">
      <alignment vertical="top" wrapText="1"/>
      <protection locked="0"/>
    </xf>
    <xf numFmtId="37" fontId="11" fillId="0" borderId="9" xfId="3" applyNumberFormat="1" applyFont="1" applyBorder="1" applyAlignment="1" applyProtection="1">
      <alignment vertical="top" wrapText="1"/>
      <protection locked="0"/>
    </xf>
    <xf numFmtId="3" fontId="15" fillId="6" borderId="9" xfId="3" applyNumberFormat="1" applyFont="1" applyFill="1" applyBorder="1" applyAlignment="1">
      <alignment vertical="top" wrapText="1"/>
    </xf>
    <xf numFmtId="3" fontId="11" fillId="8" borderId="9" xfId="3" applyNumberFormat="1" applyFont="1" applyFill="1" applyBorder="1" applyAlignment="1">
      <alignment vertical="top" wrapText="1"/>
    </xf>
    <xf numFmtId="3" fontId="13" fillId="6" borderId="9" xfId="3" applyNumberFormat="1" applyFont="1" applyFill="1" applyBorder="1" applyAlignment="1">
      <alignment vertical="top" wrapText="1"/>
    </xf>
    <xf numFmtId="3" fontId="11" fillId="6" borderId="9" xfId="3" applyNumberFormat="1" applyFont="1" applyFill="1" applyBorder="1" applyAlignment="1">
      <alignment vertical="top" wrapText="1"/>
    </xf>
    <xf numFmtId="3" fontId="11" fillId="9" borderId="9" xfId="3" applyNumberFormat="1" applyFont="1" applyFill="1" applyBorder="1" applyAlignment="1">
      <alignment vertical="top" wrapText="1"/>
    </xf>
    <xf numFmtId="3" fontId="11" fillId="10" borderId="9" xfId="3" applyNumberFormat="1" applyFont="1" applyFill="1" applyBorder="1" applyAlignment="1">
      <alignment vertical="top" wrapText="1"/>
    </xf>
    <xf numFmtId="3" fontId="18" fillId="11" borderId="8" xfId="3" applyNumberFormat="1" applyFont="1" applyFill="1" applyBorder="1" applyAlignment="1" applyProtection="1">
      <alignment horizontal="center" vertical="center" wrapText="1"/>
      <protection locked="0"/>
    </xf>
    <xf numFmtId="3" fontId="18" fillId="11" borderId="9" xfId="3" applyNumberFormat="1" applyFont="1" applyFill="1" applyBorder="1" applyAlignment="1" applyProtection="1">
      <alignment horizontal="center" vertical="center" wrapText="1"/>
      <protection locked="0"/>
    </xf>
    <xf numFmtId="3" fontId="18" fillId="11" borderId="9" xfId="3" applyNumberFormat="1" applyFont="1" applyFill="1" applyBorder="1" applyAlignment="1" applyProtection="1">
      <alignment vertical="center" wrapText="1"/>
      <protection locked="0"/>
    </xf>
    <xf numFmtId="3" fontId="18" fillId="11" borderId="9" xfId="3" applyNumberFormat="1" applyFont="1" applyFill="1" applyBorder="1" applyAlignment="1" applyProtection="1">
      <alignment vertical="center"/>
      <protection locked="0"/>
    </xf>
    <xf numFmtId="3" fontId="13" fillId="11" borderId="9" xfId="3" applyNumberFormat="1" applyFont="1" applyFill="1" applyBorder="1" applyAlignment="1">
      <alignment vertical="center"/>
    </xf>
    <xf numFmtId="3" fontId="13" fillId="11" borderId="9" xfId="3" applyNumberFormat="1" applyFont="1" applyFill="1" applyBorder="1" applyAlignment="1">
      <alignment vertical="center" wrapText="1"/>
    </xf>
    <xf numFmtId="164" fontId="13" fillId="11" borderId="9" xfId="1" applyNumberFormat="1" applyFont="1" applyFill="1" applyBorder="1" applyAlignment="1" applyProtection="1">
      <alignment vertical="center" wrapText="1"/>
      <protection locked="0"/>
    </xf>
    <xf numFmtId="37" fontId="18" fillId="11" borderId="9" xfId="3" applyNumberFormat="1" applyFont="1" applyFill="1" applyBorder="1" applyAlignment="1" applyProtection="1">
      <alignment vertical="center" wrapText="1"/>
      <protection locked="0"/>
    </xf>
    <xf numFmtId="3" fontId="18" fillId="11" borderId="9" xfId="3" applyNumberFormat="1" applyFont="1" applyFill="1" applyBorder="1" applyAlignment="1">
      <alignment vertical="center" wrapText="1"/>
    </xf>
    <xf numFmtId="0" fontId="18" fillId="11" borderId="0" xfId="3" applyFont="1" applyFill="1" applyAlignment="1">
      <alignment vertical="center" wrapText="1"/>
    </xf>
    <xf numFmtId="3" fontId="14" fillId="6" borderId="9" xfId="3" applyNumberFormat="1" applyFont="1" applyFill="1" applyBorder="1" applyAlignment="1">
      <alignment vertical="top" wrapText="1"/>
    </xf>
    <xf numFmtId="0" fontId="19" fillId="0" borderId="9" xfId="0" applyFont="1" applyBorder="1" applyAlignment="1">
      <alignment vertical="center" wrapText="1"/>
    </xf>
    <xf numFmtId="0" fontId="19" fillId="0" borderId="9" xfId="0" applyFont="1" applyBorder="1" applyAlignment="1">
      <alignment vertical="top" wrapText="1"/>
    </xf>
    <xf numFmtId="3" fontId="18" fillId="12" borderId="8" xfId="3" applyNumberFormat="1" applyFont="1" applyFill="1" applyBorder="1" applyAlignment="1" applyProtection="1">
      <alignment horizontal="center" vertical="center" wrapText="1"/>
      <protection locked="0"/>
    </xf>
    <xf numFmtId="3" fontId="18" fillId="12" borderId="9" xfId="3" applyNumberFormat="1" applyFont="1" applyFill="1" applyBorder="1" applyAlignment="1" applyProtection="1">
      <alignment horizontal="center" vertical="center" wrapText="1"/>
      <protection locked="0"/>
    </xf>
    <xf numFmtId="3" fontId="18" fillId="12" borderId="9" xfId="3" applyNumberFormat="1" applyFont="1" applyFill="1" applyBorder="1" applyAlignment="1" applyProtection="1">
      <alignment vertical="center" wrapText="1"/>
      <protection locked="0"/>
    </xf>
    <xf numFmtId="3" fontId="18" fillId="12" borderId="9" xfId="3" applyNumberFormat="1" applyFont="1" applyFill="1" applyBorder="1" applyAlignment="1" applyProtection="1">
      <alignment vertical="center"/>
      <protection locked="0"/>
    </xf>
    <xf numFmtId="3" fontId="13" fillId="12" borderId="9" xfId="3" applyNumberFormat="1" applyFont="1" applyFill="1" applyBorder="1" applyAlignment="1">
      <alignment vertical="center"/>
    </xf>
    <xf numFmtId="3" fontId="13" fillId="12" borderId="9" xfId="3" applyNumberFormat="1" applyFont="1" applyFill="1" applyBorder="1" applyAlignment="1">
      <alignment vertical="center" wrapText="1"/>
    </xf>
    <xf numFmtId="164" fontId="13" fillId="12" borderId="9" xfId="1" applyNumberFormat="1" applyFont="1" applyFill="1" applyBorder="1" applyAlignment="1" applyProtection="1">
      <alignment vertical="center" wrapText="1"/>
      <protection locked="0"/>
    </xf>
    <xf numFmtId="37" fontId="18" fillId="12" borderId="9" xfId="3" applyNumberFormat="1" applyFont="1" applyFill="1" applyBorder="1" applyAlignment="1" applyProtection="1">
      <alignment vertical="center" wrapText="1"/>
      <protection locked="0"/>
    </xf>
    <xf numFmtId="3" fontId="18" fillId="12" borderId="9" xfId="3" applyNumberFormat="1" applyFont="1" applyFill="1" applyBorder="1" applyAlignment="1">
      <alignment vertical="center" wrapText="1"/>
    </xf>
    <xf numFmtId="0" fontId="18" fillId="12" borderId="0" xfId="3" applyFont="1" applyFill="1" applyAlignment="1">
      <alignment vertical="center" wrapText="1"/>
    </xf>
    <xf numFmtId="3" fontId="11" fillId="0" borderId="0" xfId="3" applyNumberFormat="1" applyFont="1" applyAlignment="1" applyProtection="1">
      <alignment vertical="top" wrapText="1"/>
      <protection locked="0"/>
    </xf>
    <xf numFmtId="3" fontId="11" fillId="13" borderId="8" xfId="3" applyNumberFormat="1" applyFont="1" applyFill="1" applyBorder="1" applyAlignment="1" applyProtection="1">
      <alignment horizontal="center" vertical="top" wrapText="1"/>
      <protection locked="0"/>
    </xf>
    <xf numFmtId="3" fontId="11" fillId="13" borderId="9" xfId="3" applyNumberFormat="1" applyFont="1" applyFill="1" applyBorder="1" applyAlignment="1" applyProtection="1">
      <alignment horizontal="center" vertical="top" wrapText="1"/>
      <protection locked="0"/>
    </xf>
    <xf numFmtId="3" fontId="11" fillId="13" borderId="9" xfId="3" applyNumberFormat="1" applyFont="1" applyFill="1" applyBorder="1" applyAlignment="1" applyProtection="1">
      <alignment vertical="top" wrapText="1"/>
      <protection locked="0"/>
    </xf>
    <xf numFmtId="3" fontId="12" fillId="13" borderId="9" xfId="3" applyNumberFormat="1" applyFont="1" applyFill="1" applyBorder="1" applyAlignment="1" applyProtection="1">
      <alignment vertical="top" wrapText="1"/>
      <protection locked="0"/>
    </xf>
    <xf numFmtId="3" fontId="11" fillId="0" borderId="11" xfId="3" applyNumberFormat="1" applyFont="1" applyBorder="1" applyAlignment="1" applyProtection="1">
      <alignment vertical="top" wrapText="1"/>
      <protection locked="0"/>
    </xf>
    <xf numFmtId="3" fontId="17" fillId="6" borderId="9" xfId="3" applyNumberFormat="1" applyFont="1" applyFill="1" applyBorder="1" applyAlignment="1">
      <alignment vertical="top" wrapText="1"/>
    </xf>
    <xf numFmtId="3" fontId="18" fillId="11" borderId="9" xfId="3" applyNumberFormat="1" applyFont="1" applyFill="1" applyBorder="1" applyAlignment="1">
      <alignment vertical="center"/>
    </xf>
    <xf numFmtId="164" fontId="18" fillId="11" borderId="9" xfId="1" applyNumberFormat="1" applyFont="1" applyFill="1" applyBorder="1" applyAlignment="1" applyProtection="1">
      <alignment vertical="center" wrapText="1"/>
      <protection locked="0"/>
    </xf>
    <xf numFmtId="3" fontId="20" fillId="0" borderId="9" xfId="3" applyNumberFormat="1" applyFont="1" applyBorder="1" applyAlignment="1" applyProtection="1">
      <alignment horizontal="center" vertical="top" wrapText="1"/>
      <protection locked="0"/>
    </xf>
    <xf numFmtId="3" fontId="18" fillId="12" borderId="9" xfId="3" applyNumberFormat="1" applyFont="1" applyFill="1" applyBorder="1" applyAlignment="1">
      <alignment vertical="center"/>
    </xf>
    <xf numFmtId="164" fontId="18" fillId="12" borderId="9" xfId="1" applyNumberFormat="1" applyFont="1" applyFill="1" applyBorder="1" applyAlignment="1" applyProtection="1">
      <alignment vertical="center" wrapText="1"/>
      <protection locked="0"/>
    </xf>
    <xf numFmtId="0" fontId="21" fillId="4" borderId="12" xfId="3" applyFont="1" applyFill="1" applyBorder="1" applyAlignment="1">
      <alignment horizontal="left" vertical="center"/>
    </xf>
    <xf numFmtId="0" fontId="21" fillId="4" borderId="13" xfId="3" applyFont="1" applyFill="1" applyBorder="1" applyAlignment="1">
      <alignment horizontal="left" vertical="center"/>
    </xf>
    <xf numFmtId="3" fontId="21" fillId="4" borderId="13" xfId="3" applyNumberFormat="1" applyFont="1" applyFill="1" applyBorder="1" applyAlignment="1" applyProtection="1">
      <alignment horizontal="center" vertical="center" wrapText="1"/>
      <protection locked="0"/>
    </xf>
    <xf numFmtId="3" fontId="22" fillId="4" borderId="13" xfId="3" applyNumberFormat="1" applyFont="1" applyFill="1" applyBorder="1" applyAlignment="1" applyProtection="1">
      <alignment horizontal="center" vertical="center" wrapText="1"/>
      <protection locked="0"/>
    </xf>
    <xf numFmtId="3" fontId="13" fillId="4" borderId="14" xfId="3" applyNumberFormat="1" applyFont="1" applyFill="1" applyBorder="1" applyAlignment="1" applyProtection="1">
      <alignment horizontal="left" vertical="center"/>
      <protection locked="0"/>
    </xf>
    <xf numFmtId="3" fontId="21" fillId="4" borderId="9" xfId="3" applyNumberFormat="1" applyFont="1" applyFill="1" applyBorder="1" applyAlignment="1">
      <alignment horizontal="left" vertical="center" wrapText="1"/>
    </xf>
    <xf numFmtId="3" fontId="22" fillId="4" borderId="9" xfId="3" applyNumberFormat="1" applyFont="1" applyFill="1" applyBorder="1" applyAlignment="1">
      <alignment horizontal="center" vertical="center" wrapText="1"/>
    </xf>
    <xf numFmtId="164" fontId="21" fillId="4" borderId="9" xfId="1" applyNumberFormat="1" applyFont="1" applyFill="1" applyBorder="1" applyAlignment="1" applyProtection="1">
      <alignment horizontal="right" vertical="center" wrapText="1"/>
      <protection locked="0"/>
    </xf>
    <xf numFmtId="3" fontId="14" fillId="4" borderId="9" xfId="3" applyNumberFormat="1" applyFont="1" applyFill="1" applyBorder="1" applyAlignment="1">
      <alignment vertical="top" wrapText="1"/>
    </xf>
    <xf numFmtId="0" fontId="14" fillId="4" borderId="0" xfId="3" applyFont="1" applyFill="1" applyAlignment="1">
      <alignment horizontal="center" vertical="center" wrapText="1"/>
    </xf>
    <xf numFmtId="0" fontId="9" fillId="0" borderId="0" xfId="3" applyFont="1" applyAlignment="1">
      <alignment horizontal="left" vertical="center"/>
    </xf>
    <xf numFmtId="3" fontId="9" fillId="0" borderId="0" xfId="3" applyNumberFormat="1" applyFont="1" applyAlignment="1" applyProtection="1">
      <alignment horizontal="center" vertical="center" wrapText="1"/>
      <protection locked="0"/>
    </xf>
    <xf numFmtId="3" fontId="23" fillId="0" borderId="0" xfId="3" applyNumberFormat="1" applyFont="1" applyAlignment="1" applyProtection="1">
      <alignment horizontal="center" vertical="center" wrapText="1"/>
      <protection locked="0"/>
    </xf>
    <xf numFmtId="3" fontId="24" fillId="0" borderId="0" xfId="3" applyNumberFormat="1" applyFont="1" applyAlignment="1" applyProtection="1">
      <alignment horizontal="left" vertical="center"/>
      <protection locked="0"/>
    </xf>
    <xf numFmtId="3" fontId="9" fillId="0" borderId="0" xfId="3" applyNumberFormat="1" applyFont="1" applyAlignment="1">
      <alignment horizontal="center" vertical="center" wrapText="1"/>
    </xf>
    <xf numFmtId="3" fontId="23" fillId="0" borderId="0" xfId="3" applyNumberFormat="1" applyFont="1" applyAlignment="1">
      <alignment horizontal="center" vertical="center" wrapText="1"/>
    </xf>
    <xf numFmtId="164" fontId="15" fillId="0" borderId="0" xfId="1" applyNumberFormat="1" applyFont="1" applyFill="1" applyBorder="1" applyAlignment="1" applyProtection="1">
      <alignment horizontal="right" vertical="center" wrapText="1"/>
      <protection locked="0"/>
    </xf>
    <xf numFmtId="3" fontId="3" fillId="0" borderId="0" xfId="3" applyNumberFormat="1" applyAlignment="1">
      <alignment vertical="top" wrapText="1"/>
    </xf>
    <xf numFmtId="0" fontId="3" fillId="0" borderId="0" xfId="3" applyAlignment="1">
      <alignment horizontal="center" vertical="center" wrapText="1"/>
    </xf>
    <xf numFmtId="49" fontId="25" fillId="0" borderId="0" xfId="3" applyNumberFormat="1" applyFont="1" applyAlignment="1">
      <alignment horizontal="left" vertical="top"/>
    </xf>
    <xf numFmtId="49" fontId="3" fillId="0" borderId="0" xfId="3" applyNumberFormat="1" applyAlignment="1">
      <alignment horizontal="center" vertical="top"/>
    </xf>
    <xf numFmtId="0" fontId="3" fillId="0" borderId="0" xfId="3" applyAlignment="1">
      <alignment horizontal="left" vertical="top" wrapText="1"/>
    </xf>
    <xf numFmtId="0" fontId="18" fillId="0" borderId="0" xfId="3" applyFont="1" applyAlignment="1">
      <alignment vertical="top" wrapText="1"/>
    </xf>
    <xf numFmtId="164" fontId="3" fillId="0" borderId="0" xfId="1" applyNumberFormat="1" applyFont="1" applyFill="1" applyAlignment="1">
      <alignment vertical="top" wrapText="1"/>
    </xf>
    <xf numFmtId="49" fontId="18" fillId="0" borderId="0" xfId="3" applyNumberFormat="1" applyFont="1" applyAlignment="1">
      <alignment horizontal="left" vertical="top"/>
    </xf>
    <xf numFmtId="49" fontId="18" fillId="0" borderId="0" xfId="3" applyNumberFormat="1" applyFont="1" applyAlignment="1">
      <alignment horizontal="center" vertical="top"/>
    </xf>
    <xf numFmtId="0" fontId="26" fillId="0" borderId="0" xfId="3" applyFont="1" applyAlignment="1">
      <alignment vertical="top" wrapText="1"/>
    </xf>
    <xf numFmtId="49" fontId="27" fillId="0" borderId="0" xfId="3" applyNumberFormat="1" applyFont="1" applyAlignment="1">
      <alignment vertical="top"/>
    </xf>
    <xf numFmtId="0" fontId="28" fillId="0" borderId="0" xfId="3" applyFont="1" applyAlignment="1">
      <alignment vertical="top" wrapText="1"/>
    </xf>
    <xf numFmtId="0" fontId="9" fillId="14" borderId="6" xfId="3" applyFont="1" applyFill="1" applyBorder="1" applyAlignment="1">
      <alignment wrapText="1"/>
    </xf>
    <xf numFmtId="0" fontId="9" fillId="14" borderId="15" xfId="3" applyFont="1" applyFill="1" applyBorder="1" applyAlignment="1">
      <alignment wrapText="1"/>
    </xf>
    <xf numFmtId="0" fontId="9" fillId="4" borderId="15" xfId="3" applyFont="1" applyFill="1" applyBorder="1" applyAlignment="1">
      <alignment wrapText="1"/>
    </xf>
    <xf numFmtId="3" fontId="10" fillId="4" borderId="16" xfId="3" applyNumberFormat="1" applyFont="1" applyFill="1" applyBorder="1" applyAlignment="1" applyProtection="1">
      <alignment horizontal="right" wrapText="1"/>
      <protection locked="0"/>
    </xf>
    <xf numFmtId="3" fontId="29" fillId="0" borderId="0" xfId="3" applyNumberFormat="1" applyFont="1" applyAlignment="1">
      <alignment vertical="top" wrapText="1"/>
    </xf>
    <xf numFmtId="0" fontId="29" fillId="0" borderId="0" xfId="4" applyFont="1"/>
    <xf numFmtId="0" fontId="11" fillId="0" borderId="17" xfId="5" applyFont="1" applyBorder="1" applyAlignment="1">
      <alignment horizontal="left" vertical="top" wrapText="1"/>
    </xf>
    <xf numFmtId="0" fontId="11" fillId="0" borderId="18" xfId="5" applyFont="1" applyBorder="1" applyAlignment="1">
      <alignment horizontal="center" vertical="top" wrapText="1"/>
    </xf>
    <xf numFmtId="0" fontId="11" fillId="0" borderId="17" xfId="5" applyFont="1" applyBorder="1" applyAlignment="1">
      <alignment horizontal="center" vertical="top" wrapText="1"/>
    </xf>
    <xf numFmtId="0" fontId="15" fillId="0" borderId="17" xfId="5" applyFont="1" applyBorder="1" applyAlignment="1">
      <alignment horizontal="left" vertical="top" wrapText="1"/>
    </xf>
    <xf numFmtId="3" fontId="11" fillId="0" borderId="17" xfId="5" applyNumberFormat="1" applyFont="1" applyBorder="1" applyAlignment="1">
      <alignment vertical="top"/>
    </xf>
    <xf numFmtId="3" fontId="11" fillId="0" borderId="19" xfId="5" applyNumberFormat="1" applyFont="1" applyBorder="1" applyAlignment="1">
      <alignment vertical="top"/>
    </xf>
    <xf numFmtId="0" fontId="12" fillId="0" borderId="0" xfId="4" applyFont="1" applyAlignment="1">
      <alignment vertical="top"/>
    </xf>
    <xf numFmtId="3" fontId="11" fillId="0" borderId="20" xfId="5" applyNumberFormat="1" applyFont="1" applyBorder="1" applyAlignment="1">
      <alignment vertical="top"/>
    </xf>
    <xf numFmtId="0" fontId="21" fillId="14" borderId="21" xfId="3" applyFont="1" applyFill="1" applyBorder="1" applyAlignment="1">
      <alignment vertical="center"/>
    </xf>
    <xf numFmtId="0" fontId="21" fillId="14" borderId="22" xfId="3" applyFont="1" applyFill="1" applyBorder="1" applyAlignment="1">
      <alignment vertical="center"/>
    </xf>
    <xf numFmtId="0" fontId="21" fillId="4" borderId="22" xfId="3" applyFont="1" applyFill="1" applyBorder="1" applyAlignment="1">
      <alignment vertical="center"/>
    </xf>
    <xf numFmtId="0" fontId="21" fillId="4" borderId="23" xfId="3" applyFont="1" applyFill="1" applyBorder="1" applyAlignment="1">
      <alignment vertical="center"/>
    </xf>
    <xf numFmtId="3" fontId="21" fillId="4" borderId="15" xfId="3" applyNumberFormat="1" applyFont="1" applyFill="1" applyBorder="1" applyAlignment="1">
      <alignment horizontal="right" vertical="center"/>
    </xf>
    <xf numFmtId="0" fontId="16" fillId="0" borderId="0" xfId="4" applyFont="1" applyAlignment="1">
      <alignment vertical="top"/>
    </xf>
    <xf numFmtId="0" fontId="31" fillId="0" borderId="0" xfId="4" applyFont="1" applyAlignment="1">
      <alignment vertical="top" wrapText="1"/>
    </xf>
    <xf numFmtId="3" fontId="31" fillId="0" borderId="0" xfId="4" applyNumberFormat="1" applyFont="1" applyAlignment="1">
      <alignment vertical="top"/>
    </xf>
    <xf numFmtId="0" fontId="31" fillId="0" borderId="0" xfId="4" applyFont="1" applyAlignment="1">
      <alignment vertical="top"/>
    </xf>
    <xf numFmtId="3" fontId="12" fillId="0" borderId="0" xfId="4" applyNumberFormat="1" applyFont="1" applyAlignment="1">
      <alignment vertical="top"/>
    </xf>
    <xf numFmtId="165" fontId="32" fillId="0" borderId="0" xfId="6" applyNumberFormat="1" applyFont="1" applyAlignment="1">
      <alignment vertical="top"/>
    </xf>
    <xf numFmtId="49" fontId="33" fillId="0" borderId="0" xfId="3" applyNumberFormat="1" applyFont="1" applyAlignment="1">
      <alignment vertical="top"/>
    </xf>
    <xf numFmtId="0" fontId="9" fillId="4" borderId="24" xfId="0" applyFont="1" applyFill="1" applyBorder="1" applyAlignment="1">
      <alignment vertical="center" wrapText="1"/>
    </xf>
    <xf numFmtId="0" fontId="9" fillId="4" borderId="25" xfId="0" applyFont="1" applyFill="1" applyBorder="1" applyAlignment="1">
      <alignment vertical="center" wrapText="1"/>
    </xf>
    <xf numFmtId="166" fontId="8" fillId="4" borderId="25" xfId="0" applyNumberFormat="1" applyFont="1" applyFill="1" applyBorder="1" applyAlignment="1">
      <alignment horizontal="right" vertical="center" wrapText="1"/>
    </xf>
    <xf numFmtId="0" fontId="9" fillId="4" borderId="26" xfId="0" applyFont="1" applyFill="1" applyBorder="1" applyAlignment="1">
      <alignment vertical="center" wrapText="1"/>
    </xf>
    <xf numFmtId="0" fontId="35" fillId="0" borderId="0" xfId="0" applyFont="1"/>
    <xf numFmtId="0" fontId="36" fillId="0" borderId="0" xfId="0" applyFont="1" applyAlignment="1">
      <alignment vertical="center"/>
    </xf>
    <xf numFmtId="0" fontId="36" fillId="15" borderId="27" xfId="0" applyFont="1" applyFill="1" applyBorder="1" applyAlignment="1">
      <alignment vertical="center" wrapText="1"/>
    </xf>
    <xf numFmtId="0" fontId="36" fillId="15" borderId="27" xfId="0" applyFont="1" applyFill="1" applyBorder="1" applyAlignment="1">
      <alignment vertical="center"/>
    </xf>
    <xf numFmtId="0" fontId="37" fillId="15" borderId="28" xfId="0" applyFont="1" applyFill="1" applyBorder="1" applyAlignment="1">
      <alignment vertical="center"/>
    </xf>
    <xf numFmtId="166" fontId="31" fillId="15" borderId="27" xfId="0" applyNumberFormat="1" applyFont="1" applyFill="1" applyBorder="1" applyAlignment="1">
      <alignment vertical="center"/>
    </xf>
    <xf numFmtId="0" fontId="38" fillId="15" borderId="29" xfId="0" applyFont="1" applyFill="1" applyBorder="1" applyAlignment="1">
      <alignment vertical="center" wrapText="1"/>
    </xf>
    <xf numFmtId="0" fontId="11" fillId="0" borderId="30" xfId="0" applyFont="1" applyBorder="1" applyAlignment="1">
      <alignment vertical="top" wrapText="1"/>
    </xf>
    <xf numFmtId="0" fontId="11" fillId="0" borderId="31" xfId="0" applyFont="1" applyBorder="1" applyAlignment="1">
      <alignment vertical="top" wrapText="1"/>
    </xf>
    <xf numFmtId="0" fontId="11" fillId="0" borderId="32" xfId="0" applyFont="1" applyBorder="1" applyAlignment="1">
      <alignment horizontal="center" vertical="top"/>
    </xf>
    <xf numFmtId="0" fontId="11" fillId="0" borderId="32" xfId="0" applyFont="1" applyBorder="1" applyAlignment="1">
      <alignment vertical="top"/>
    </xf>
    <xf numFmtId="166" fontId="11" fillId="0" borderId="32" xfId="0" applyNumberFormat="1" applyFont="1" applyBorder="1" applyAlignment="1">
      <alignment vertical="top"/>
    </xf>
    <xf numFmtId="166" fontId="11" fillId="16" borderId="33" xfId="0" applyNumberFormat="1" applyFont="1" applyFill="1" applyBorder="1" applyAlignment="1">
      <alignment vertical="top"/>
    </xf>
    <xf numFmtId="37" fontId="11" fillId="0" borderId="34" xfId="7" applyFont="1" applyBorder="1">
      <alignment horizontal="left" vertical="top" wrapText="1"/>
    </xf>
    <xf numFmtId="0" fontId="40" fillId="0" borderId="0" xfId="0" applyFont="1" applyAlignment="1">
      <alignment vertical="top" wrapText="1"/>
    </xf>
    <xf numFmtId="0" fontId="11" fillId="0" borderId="32" xfId="0" applyFont="1" applyBorder="1" applyAlignment="1">
      <alignment vertical="top" wrapText="1"/>
    </xf>
    <xf numFmtId="37" fontId="11" fillId="0" borderId="35" xfId="7" applyFont="1" applyBorder="1">
      <alignment horizontal="left" vertical="top" wrapText="1"/>
    </xf>
    <xf numFmtId="37" fontId="40" fillId="6" borderId="34" xfId="7" applyFont="1" applyFill="1" applyBorder="1">
      <alignment horizontal="left" vertical="top" wrapText="1"/>
    </xf>
    <xf numFmtId="0" fontId="11" fillId="0" borderId="31" xfId="0" applyFont="1" applyBorder="1" applyAlignment="1">
      <alignment horizontal="center" vertical="top"/>
    </xf>
    <xf numFmtId="0" fontId="11" fillId="0" borderId="31" xfId="0" applyFont="1" applyBorder="1" applyAlignment="1">
      <alignment vertical="top"/>
    </xf>
    <xf numFmtId="166" fontId="11" fillId="0" borderId="31" xfId="0" applyNumberFormat="1" applyFont="1" applyBorder="1" applyAlignment="1">
      <alignment vertical="top"/>
    </xf>
    <xf numFmtId="37" fontId="40" fillId="6" borderId="35" xfId="7" applyFont="1" applyFill="1" applyBorder="1">
      <alignment horizontal="left" vertical="top" wrapText="1"/>
    </xf>
    <xf numFmtId="0" fontId="35" fillId="0" borderId="0" xfId="0" applyFont="1" applyAlignment="1">
      <alignment vertical="center" wrapText="1"/>
    </xf>
    <xf numFmtId="0" fontId="29" fillId="17" borderId="36" xfId="0" applyFont="1" applyFill="1" applyBorder="1" applyAlignment="1">
      <alignment vertical="center" wrapText="1"/>
    </xf>
    <xf numFmtId="0" fontId="18" fillId="17" borderId="37" xfId="0" applyFont="1" applyFill="1" applyBorder="1" applyAlignment="1">
      <alignment horizontal="left" vertical="center" wrapText="1"/>
    </xf>
    <xf numFmtId="0" fontId="18" fillId="17" borderId="36" xfId="0" applyFont="1" applyFill="1" applyBorder="1" applyAlignment="1">
      <alignment horizontal="left" vertical="center" wrapText="1"/>
    </xf>
    <xf numFmtId="166" fontId="18" fillId="17" borderId="38" xfId="0" applyNumberFormat="1" applyFont="1" applyFill="1" applyBorder="1" applyAlignment="1">
      <alignment vertical="center" wrapText="1"/>
    </xf>
    <xf numFmtId="37" fontId="41" fillId="17" borderId="39" xfId="7" applyFont="1" applyFill="1" applyBorder="1" applyAlignment="1">
      <alignment horizontal="left" vertical="center" wrapText="1"/>
    </xf>
    <xf numFmtId="0" fontId="15" fillId="0" borderId="40" xfId="0" applyFont="1" applyBorder="1" applyAlignment="1">
      <alignment vertical="center" wrapText="1"/>
    </xf>
    <xf numFmtId="0" fontId="11" fillId="0" borderId="41" xfId="0" applyFont="1" applyBorder="1" applyAlignment="1">
      <alignment vertical="center" wrapText="1"/>
    </xf>
    <xf numFmtId="0" fontId="12" fillId="0" borderId="41" xfId="0" applyFont="1" applyBorder="1" applyAlignment="1">
      <alignment vertical="center" wrapText="1"/>
    </xf>
    <xf numFmtId="166" fontId="15" fillId="0" borderId="41" xfId="0" applyNumberFormat="1" applyFont="1" applyBorder="1" applyAlignment="1">
      <alignment vertical="center" wrapText="1"/>
    </xf>
    <xf numFmtId="37" fontId="42" fillId="0" borderId="42" xfId="7" applyFont="1" applyBorder="1" applyAlignment="1">
      <alignment horizontal="left" vertical="center" wrapText="1"/>
    </xf>
    <xf numFmtId="0" fontId="40" fillId="0" borderId="0" xfId="0" applyFont="1" applyAlignment="1">
      <alignment vertical="center" wrapText="1"/>
    </xf>
    <xf numFmtId="0" fontId="11" fillId="0" borderId="30" xfId="0" applyFont="1" applyBorder="1" applyAlignment="1">
      <alignment vertical="top"/>
    </xf>
    <xf numFmtId="0" fontId="18" fillId="17" borderId="43" xfId="0" applyFont="1" applyFill="1" applyBorder="1" applyAlignment="1">
      <alignment horizontal="left" vertical="center" wrapText="1"/>
    </xf>
    <xf numFmtId="0" fontId="18" fillId="17" borderId="44" xfId="0" applyFont="1" applyFill="1" applyBorder="1" applyAlignment="1">
      <alignment horizontal="left" vertical="center" wrapText="1"/>
    </xf>
    <xf numFmtId="0" fontId="15" fillId="0" borderId="37" xfId="0" applyFont="1" applyBorder="1" applyAlignment="1">
      <alignment vertical="center" wrapText="1"/>
    </xf>
    <xf numFmtId="0" fontId="11" fillId="0" borderId="36" xfId="0" applyFont="1" applyBorder="1" applyAlignment="1">
      <alignment vertical="center" wrapText="1"/>
    </xf>
    <xf numFmtId="0" fontId="12" fillId="0" borderId="36" xfId="0" applyFont="1" applyBorder="1" applyAlignment="1">
      <alignment vertical="center" wrapText="1"/>
    </xf>
    <xf numFmtId="0" fontId="12" fillId="0" borderId="45" xfId="0" applyFont="1" applyBorder="1" applyAlignment="1">
      <alignment vertical="center" wrapText="1"/>
    </xf>
    <xf numFmtId="166" fontId="15" fillId="0" borderId="38" xfId="0" applyNumberFormat="1" applyFont="1" applyBorder="1" applyAlignment="1">
      <alignment vertical="center" wrapText="1"/>
    </xf>
    <xf numFmtId="37" fontId="42" fillId="0" borderId="39" xfId="7" applyFont="1" applyBorder="1" applyAlignment="1">
      <alignment horizontal="left" vertical="center" wrapText="1"/>
    </xf>
    <xf numFmtId="0" fontId="12" fillId="18" borderId="36" xfId="0" applyFont="1" applyFill="1" applyBorder="1" applyAlignment="1">
      <alignment vertical="center" wrapText="1"/>
    </xf>
    <xf numFmtId="0" fontId="18" fillId="18" borderId="28" xfId="0" applyFont="1" applyFill="1" applyBorder="1" applyAlignment="1">
      <alignment horizontal="left" vertical="center" wrapText="1"/>
    </xf>
    <xf numFmtId="0" fontId="18" fillId="18" borderId="27" xfId="0" applyFont="1" applyFill="1" applyBorder="1" applyAlignment="1">
      <alignment horizontal="left" vertical="center" wrapText="1"/>
    </xf>
    <xf numFmtId="166" fontId="15" fillId="18" borderId="38" xfId="0" applyNumberFormat="1" applyFont="1" applyFill="1" applyBorder="1" applyAlignment="1">
      <alignment vertical="center" wrapText="1"/>
    </xf>
    <xf numFmtId="37" fontId="42" fillId="18" borderId="39" xfId="7" applyFont="1" applyFill="1" applyBorder="1" applyAlignment="1">
      <alignment horizontal="left" vertical="center" wrapText="1"/>
    </xf>
    <xf numFmtId="0" fontId="31" fillId="15" borderId="27" xfId="0" applyFont="1" applyFill="1" applyBorder="1" applyAlignment="1">
      <alignment vertical="center" wrapText="1"/>
    </xf>
    <xf numFmtId="0" fontId="31" fillId="15" borderId="27" xfId="0" applyFont="1" applyFill="1" applyBorder="1" applyAlignment="1">
      <alignment vertical="center"/>
    </xf>
    <xf numFmtId="0" fontId="43" fillId="15" borderId="28" xfId="0" applyFont="1" applyFill="1" applyBorder="1" applyAlignment="1">
      <alignment vertical="center"/>
    </xf>
    <xf numFmtId="0" fontId="44" fillId="15" borderId="29" xfId="0" applyFont="1" applyFill="1" applyBorder="1" applyAlignment="1">
      <alignment vertical="center" wrapText="1"/>
    </xf>
    <xf numFmtId="0" fontId="11" fillId="0" borderId="46" xfId="0" applyFont="1" applyBorder="1" applyAlignment="1">
      <alignment vertical="top" wrapText="1"/>
    </xf>
    <xf numFmtId="0" fontId="11" fillId="0" borderId="31" xfId="0" applyFont="1" applyBorder="1" applyAlignment="1">
      <alignment horizontal="center" vertical="top" wrapText="1"/>
    </xf>
    <xf numFmtId="166" fontId="11" fillId="0" borderId="31" xfId="0" applyNumberFormat="1" applyFont="1" applyBorder="1" applyAlignment="1">
      <alignment vertical="top" wrapText="1"/>
    </xf>
    <xf numFmtId="166" fontId="11" fillId="16" borderId="31" xfId="0" applyNumberFormat="1" applyFont="1" applyFill="1" applyBorder="1" applyAlignment="1">
      <alignment vertical="top" wrapText="1"/>
    </xf>
    <xf numFmtId="0" fontId="29" fillId="18" borderId="36" xfId="0" applyFont="1" applyFill="1" applyBorder="1" applyAlignment="1">
      <alignment vertical="center" wrapText="1"/>
    </xf>
    <xf numFmtId="0" fontId="18" fillId="18" borderId="43" xfId="0" applyFont="1" applyFill="1" applyBorder="1" applyAlignment="1">
      <alignment horizontal="left" vertical="center" wrapText="1"/>
    </xf>
    <xf numFmtId="0" fontId="18" fillId="18" borderId="44" xfId="0" applyFont="1" applyFill="1" applyBorder="1" applyAlignment="1">
      <alignment horizontal="left" vertical="center" wrapText="1"/>
    </xf>
    <xf numFmtId="166" fontId="18" fillId="18" borderId="38" xfId="0" applyNumberFormat="1" applyFont="1" applyFill="1" applyBorder="1" applyAlignment="1">
      <alignment vertical="center" wrapText="1"/>
    </xf>
    <xf numFmtId="37" fontId="41" fillId="18" borderId="39" xfId="7" applyFont="1" applyFill="1" applyBorder="1" applyAlignment="1">
      <alignment horizontal="left" vertical="center" wrapText="1"/>
    </xf>
    <xf numFmtId="0" fontId="12" fillId="0" borderId="14" xfId="0" applyFont="1" applyBorder="1" applyAlignment="1">
      <alignment vertical="top"/>
    </xf>
    <xf numFmtId="0" fontId="12" fillId="0" borderId="0" xfId="0" applyFont="1" applyAlignment="1">
      <alignment vertical="top" wrapText="1"/>
    </xf>
    <xf numFmtId="0" fontId="12" fillId="0" borderId="0" xfId="0" applyFont="1" applyAlignment="1">
      <alignment horizontal="center" vertical="top"/>
    </xf>
    <xf numFmtId="0" fontId="12" fillId="0" borderId="0" xfId="0" applyFont="1" applyAlignment="1">
      <alignment vertical="top"/>
    </xf>
    <xf numFmtId="166" fontId="12" fillId="0" borderId="0" xfId="0" applyNumberFormat="1" applyFont="1" applyAlignment="1">
      <alignment vertical="top"/>
    </xf>
    <xf numFmtId="37" fontId="12" fillId="0" borderId="47" xfId="7" applyFont="1" applyBorder="1">
      <alignment horizontal="left" vertical="top" wrapText="1"/>
    </xf>
    <xf numFmtId="166" fontId="40" fillId="0" borderId="0" xfId="0" applyNumberFormat="1" applyFont="1" applyAlignment="1">
      <alignment vertical="top" wrapText="1"/>
    </xf>
    <xf numFmtId="0" fontId="11" fillId="0" borderId="32" xfId="0" applyFont="1" applyBorder="1" applyAlignment="1">
      <alignment horizontal="center" vertical="top" wrapText="1"/>
    </xf>
    <xf numFmtId="166" fontId="11" fillId="0" borderId="32" xfId="0" applyNumberFormat="1" applyFont="1" applyBorder="1" applyAlignment="1">
      <alignment vertical="top" wrapText="1"/>
    </xf>
    <xf numFmtId="166" fontId="11" fillId="16" borderId="32" xfId="0" applyNumberFormat="1" applyFont="1" applyFill="1" applyBorder="1" applyAlignment="1">
      <alignment vertical="top" wrapText="1"/>
    </xf>
    <xf numFmtId="0" fontId="11" fillId="0" borderId="46" xfId="0" applyFont="1" applyBorder="1" applyAlignment="1">
      <alignment vertical="top" wrapText="1"/>
    </xf>
    <xf numFmtId="0" fontId="11" fillId="0" borderId="32" xfId="0" applyFont="1" applyBorder="1" applyAlignment="1">
      <alignment horizontal="left" vertical="top" wrapText="1"/>
    </xf>
    <xf numFmtId="0" fontId="11" fillId="0" borderId="31" xfId="0" applyFont="1" applyBorder="1" applyAlignment="1">
      <alignment vertical="top" wrapText="1"/>
    </xf>
    <xf numFmtId="37" fontId="11" fillId="0" borderId="34" xfId="7" applyFont="1" applyBorder="1">
      <alignment horizontal="left" vertical="top" wrapText="1"/>
    </xf>
    <xf numFmtId="0" fontId="11" fillId="0" borderId="48" xfId="0" applyFont="1" applyBorder="1" applyAlignment="1">
      <alignment vertical="top" wrapText="1"/>
    </xf>
    <xf numFmtId="0" fontId="11" fillId="0" borderId="49" xfId="0" applyFont="1" applyBorder="1" applyAlignment="1">
      <alignment horizontal="left" vertical="top" wrapText="1"/>
    </xf>
    <xf numFmtId="0" fontId="45" fillId="0" borderId="32" xfId="0" applyFont="1" applyBorder="1" applyAlignment="1">
      <alignment horizontal="center" vertical="top" wrapText="1"/>
    </xf>
    <xf numFmtId="0" fontId="45" fillId="0" borderId="31" xfId="0" quotePrefix="1" applyFont="1" applyBorder="1" applyAlignment="1">
      <alignment horizontal="left" vertical="top" wrapText="1" indent="5"/>
    </xf>
    <xf numFmtId="166" fontId="46" fillId="0" borderId="31" xfId="0" applyNumberFormat="1" applyFont="1" applyBorder="1" applyAlignment="1">
      <alignment vertical="top" wrapText="1"/>
    </xf>
    <xf numFmtId="166" fontId="46" fillId="16" borderId="31" xfId="0" applyNumberFormat="1" applyFont="1" applyFill="1" applyBorder="1" applyAlignment="1">
      <alignment vertical="top" wrapText="1"/>
    </xf>
    <xf numFmtId="37" fontId="11" fillId="0" borderId="50" xfId="7" applyFont="1" applyBorder="1">
      <alignment horizontal="left" vertical="top" wrapText="1"/>
    </xf>
    <xf numFmtId="0" fontId="11" fillId="0" borderId="51" xfId="0" applyFont="1" applyBorder="1" applyAlignment="1">
      <alignment vertical="top" wrapText="1"/>
    </xf>
    <xf numFmtId="0" fontId="11" fillId="0" borderId="33" xfId="0" applyFont="1" applyBorder="1" applyAlignment="1">
      <alignment horizontal="left" vertical="top" wrapText="1"/>
    </xf>
    <xf numFmtId="0" fontId="45" fillId="0" borderId="52" xfId="0" quotePrefix="1" applyFont="1" applyBorder="1" applyAlignment="1">
      <alignment horizontal="left" vertical="top" wrapText="1" indent="5"/>
    </xf>
    <xf numFmtId="0" fontId="11" fillId="0" borderId="52" xfId="0" applyFont="1" applyBorder="1" applyAlignment="1">
      <alignment vertical="top" wrapText="1"/>
    </xf>
    <xf numFmtId="166" fontId="46" fillId="0" borderId="52" xfId="0" applyNumberFormat="1" applyFont="1" applyBorder="1" applyAlignment="1">
      <alignment vertical="top" wrapText="1"/>
    </xf>
    <xf numFmtId="166" fontId="46" fillId="16" borderId="52" xfId="0" applyNumberFormat="1" applyFont="1" applyFill="1" applyBorder="1" applyAlignment="1">
      <alignment vertical="top" wrapText="1"/>
    </xf>
    <xf numFmtId="37" fontId="11" fillId="0" borderId="53" xfId="7" applyFont="1" applyBorder="1">
      <alignment horizontal="left" vertical="top" wrapText="1"/>
    </xf>
    <xf numFmtId="0" fontId="2" fillId="0" borderId="0" xfId="0" applyFont="1"/>
    <xf numFmtId="0" fontId="2" fillId="0" borderId="0" xfId="0" applyFont="1" applyAlignment="1">
      <alignment wrapText="1"/>
    </xf>
    <xf numFmtId="0" fontId="47" fillId="15" borderId="27" xfId="0" applyFont="1" applyFill="1" applyBorder="1" applyAlignment="1">
      <alignment vertical="top" wrapText="1"/>
    </xf>
    <xf numFmtId="0" fontId="43" fillId="15" borderId="28" xfId="0" applyFont="1" applyFill="1" applyBorder="1" applyAlignment="1">
      <alignment vertical="top"/>
    </xf>
    <xf numFmtId="166" fontId="31" fillId="15" borderId="27" xfId="0" applyNumberFormat="1" applyFont="1" applyFill="1" applyBorder="1" applyAlignment="1">
      <alignment vertical="top" wrapText="1"/>
    </xf>
    <xf numFmtId="0" fontId="44" fillId="15" borderId="29" xfId="0" applyFont="1" applyFill="1" applyBorder="1" applyAlignment="1">
      <alignment vertical="top" wrapText="1"/>
    </xf>
    <xf numFmtId="0" fontId="11" fillId="0" borderId="33" xfId="0" applyFont="1" applyBorder="1" applyAlignment="1">
      <alignment vertical="top" wrapText="1"/>
    </xf>
    <xf numFmtId="0" fontId="11" fillId="0" borderId="33" xfId="0" applyFont="1" applyBorder="1" applyAlignment="1">
      <alignment horizontal="center" vertical="top" wrapText="1"/>
    </xf>
    <xf numFmtId="166" fontId="11" fillId="0" borderId="33" xfId="0" applyNumberFormat="1" applyFont="1" applyBorder="1" applyAlignment="1">
      <alignment vertical="top" wrapText="1"/>
    </xf>
    <xf numFmtId="166" fontId="11" fillId="16" borderId="33" xfId="0" applyNumberFormat="1" applyFont="1" applyFill="1" applyBorder="1" applyAlignment="1">
      <alignment vertical="top" wrapText="1"/>
    </xf>
    <xf numFmtId="37" fontId="11" fillId="0" borderId="53" xfId="7" applyFont="1" applyBorder="1">
      <alignment horizontal="left" vertical="top" wrapText="1"/>
    </xf>
    <xf numFmtId="0" fontId="35" fillId="0" borderId="0" xfId="0" applyFont="1" applyAlignment="1">
      <alignment vertical="top"/>
    </xf>
    <xf numFmtId="0" fontId="8" fillId="4" borderId="27" xfId="0" applyFont="1" applyFill="1" applyBorder="1" applyAlignment="1">
      <alignment vertical="center" wrapText="1"/>
    </xf>
    <xf numFmtId="0" fontId="24" fillId="4" borderId="28" xfId="0" applyFont="1" applyFill="1" applyBorder="1" applyAlignment="1">
      <alignment vertical="center" wrapText="1"/>
    </xf>
    <xf numFmtId="0" fontId="8" fillId="4" borderId="54" xfId="0" applyFont="1" applyFill="1" applyBorder="1" applyAlignment="1">
      <alignment vertical="center" wrapText="1"/>
    </xf>
    <xf numFmtId="166" fontId="9" fillId="4" borderId="55" xfId="0" applyNumberFormat="1" applyFont="1" applyFill="1" applyBorder="1" applyAlignment="1">
      <alignment vertical="center" wrapText="1"/>
    </xf>
    <xf numFmtId="0" fontId="8" fillId="4" borderId="56" xfId="0" applyFont="1" applyFill="1" applyBorder="1" applyAlignment="1">
      <alignment vertical="center" wrapText="1"/>
    </xf>
    <xf numFmtId="0" fontId="0" fillId="0" borderId="0" xfId="0" applyAlignment="1">
      <alignment wrapText="1"/>
    </xf>
    <xf numFmtId="166" fontId="0" fillId="0" borderId="0" xfId="0" applyNumberFormat="1"/>
    <xf numFmtId="0" fontId="6" fillId="0" borderId="0" xfId="0" applyFont="1"/>
    <xf numFmtId="0" fontId="50" fillId="0" borderId="0" xfId="0" applyFont="1" applyAlignment="1">
      <alignment horizontal="center"/>
    </xf>
    <xf numFmtId="0" fontId="43" fillId="0" borderId="0" xfId="0" applyFont="1"/>
    <xf numFmtId="0" fontId="51" fillId="0" borderId="0" xfId="0" applyFont="1" applyAlignment="1">
      <alignment horizontal="left" wrapText="1"/>
    </xf>
    <xf numFmtId="0" fontId="52" fillId="0" borderId="0" xfId="0" applyFont="1" applyAlignment="1">
      <alignment horizontal="left"/>
    </xf>
    <xf numFmtId="0" fontId="52" fillId="0" borderId="0" xfId="0" applyFont="1"/>
    <xf numFmtId="0" fontId="0" fillId="0" borderId="0" xfId="0" applyAlignment="1">
      <alignment horizontal="center"/>
    </xf>
    <xf numFmtId="0" fontId="53" fillId="0" borderId="0" xfId="0" applyFont="1"/>
    <xf numFmtId="0" fontId="53" fillId="0" borderId="0" xfId="0" applyFont="1" applyAlignment="1">
      <alignment horizontal="left"/>
    </xf>
    <xf numFmtId="0" fontId="54" fillId="4" borderId="41" xfId="0" applyFont="1" applyFill="1" applyBorder="1" applyAlignment="1">
      <alignment horizontal="left" vertical="center" wrapText="1"/>
    </xf>
    <xf numFmtId="0" fontId="54" fillId="4" borderId="41" xfId="0" applyFont="1" applyFill="1" applyBorder="1" applyAlignment="1">
      <alignment horizontal="center" vertical="center" wrapText="1"/>
    </xf>
    <xf numFmtId="0" fontId="54" fillId="4" borderId="41" xfId="0" applyFont="1" applyFill="1" applyBorder="1" applyAlignment="1">
      <alignment horizontal="right" vertical="top" wrapText="1"/>
    </xf>
    <xf numFmtId="0" fontId="54" fillId="4" borderId="41" xfId="0" applyFont="1" applyFill="1" applyBorder="1" applyAlignment="1">
      <alignment horizontal="right" vertical="center" wrapText="1"/>
    </xf>
    <xf numFmtId="0" fontId="24" fillId="3" borderId="0" xfId="0" applyFont="1" applyFill="1" applyAlignment="1">
      <alignment horizontal="left" wrapText="1"/>
    </xf>
    <xf numFmtId="0" fontId="24" fillId="3" borderId="0" xfId="0" applyFont="1" applyFill="1" applyAlignment="1">
      <alignment horizontal="center"/>
    </xf>
    <xf numFmtId="167" fontId="24" fillId="3" borderId="0" xfId="0" applyNumberFormat="1" applyFont="1" applyFill="1" applyAlignment="1">
      <alignment horizontal="right"/>
    </xf>
    <xf numFmtId="168" fontId="24" fillId="3" borderId="0" xfId="0" applyNumberFormat="1" applyFont="1" applyFill="1" applyAlignment="1">
      <alignment horizontal="right"/>
    </xf>
    <xf numFmtId="0" fontId="24" fillId="3" borderId="0" xfId="0" applyFont="1" applyFill="1" applyAlignment="1">
      <alignment horizontal="right"/>
    </xf>
    <xf numFmtId="0" fontId="55" fillId="0" borderId="0" xfId="0" applyFont="1" applyAlignment="1">
      <alignment horizontal="left"/>
    </xf>
    <xf numFmtId="0" fontId="55" fillId="0" borderId="0" xfId="0" applyFont="1"/>
    <xf numFmtId="0" fontId="56" fillId="11" borderId="0" xfId="0" applyFont="1" applyFill="1" applyAlignment="1">
      <alignment horizontal="left" vertical="top" wrapText="1"/>
    </xf>
    <xf numFmtId="0" fontId="56" fillId="11" borderId="0" xfId="0" applyFont="1" applyFill="1" applyAlignment="1">
      <alignment horizontal="center"/>
    </xf>
    <xf numFmtId="167" fontId="56" fillId="11" borderId="0" xfId="0" applyNumberFormat="1" applyFont="1" applyFill="1" applyAlignment="1">
      <alignment horizontal="right"/>
    </xf>
    <xf numFmtId="168" fontId="56" fillId="11" borderId="0" xfId="0" applyNumberFormat="1" applyFont="1" applyFill="1" applyAlignment="1">
      <alignment horizontal="right"/>
    </xf>
    <xf numFmtId="0" fontId="56" fillId="11" borderId="0" xfId="0" applyFont="1" applyFill="1" applyAlignment="1">
      <alignment horizontal="right"/>
    </xf>
    <xf numFmtId="0" fontId="55" fillId="0" borderId="0" xfId="0" applyFont="1" applyAlignment="1">
      <alignment horizontal="left" vertical="top" wrapText="1"/>
    </xf>
    <xf numFmtId="0" fontId="55" fillId="0" borderId="0" xfId="0" quotePrefix="1" applyFont="1" applyAlignment="1">
      <alignment horizontal="center" vertical="top"/>
    </xf>
    <xf numFmtId="167" fontId="55" fillId="0" borderId="0" xfId="0" applyNumberFormat="1" applyFont="1" applyAlignment="1">
      <alignment horizontal="right" vertical="top"/>
    </xf>
    <xf numFmtId="168" fontId="55" fillId="0" borderId="0" xfId="0" applyNumberFormat="1" applyFont="1" applyAlignment="1">
      <alignment horizontal="right" vertical="top"/>
    </xf>
    <xf numFmtId="169" fontId="55" fillId="0" borderId="0" xfId="2" applyNumberFormat="1" applyFont="1" applyAlignment="1">
      <alignment horizontal="right" vertical="top"/>
    </xf>
    <xf numFmtId="0" fontId="55" fillId="0" borderId="0" xfId="0" applyFont="1" applyAlignment="1">
      <alignment horizontal="left" vertical="top"/>
    </xf>
    <xf numFmtId="0" fontId="55" fillId="0" borderId="0" xfId="0" applyFont="1" applyAlignment="1">
      <alignment vertical="top"/>
    </xf>
    <xf numFmtId="0" fontId="55" fillId="0" borderId="0" xfId="0" applyFont="1" applyAlignment="1">
      <alignment horizontal="center" vertical="top"/>
    </xf>
    <xf numFmtId="0" fontId="24" fillId="3" borderId="0" xfId="0" applyFont="1" applyFill="1" applyAlignment="1">
      <alignment horizontal="left" vertical="top" wrapText="1"/>
    </xf>
    <xf numFmtId="0" fontId="24" fillId="3" borderId="0" xfId="0" applyFont="1" applyFill="1" applyAlignment="1">
      <alignment horizontal="center" vertical="top"/>
    </xf>
    <xf numFmtId="167" fontId="24" fillId="3" borderId="0" xfId="0" applyNumberFormat="1" applyFont="1" applyFill="1" applyAlignment="1">
      <alignment horizontal="right" vertical="top"/>
    </xf>
    <xf numFmtId="168" fontId="24" fillId="3" borderId="0" xfId="0" applyNumberFormat="1" applyFont="1" applyFill="1" applyAlignment="1">
      <alignment horizontal="right" vertical="top"/>
    </xf>
    <xf numFmtId="0" fontId="24" fillId="3" borderId="0" xfId="0" applyFont="1" applyFill="1" applyAlignment="1">
      <alignment horizontal="right" vertical="top"/>
    </xf>
    <xf numFmtId="0" fontId="56" fillId="11" borderId="0" xfId="0" applyFont="1" applyFill="1" applyAlignment="1">
      <alignment horizontal="center" vertical="top"/>
    </xf>
    <xf numFmtId="167" fontId="56" fillId="11" borderId="0" xfId="0" applyNumberFormat="1" applyFont="1" applyFill="1" applyAlignment="1">
      <alignment horizontal="right" vertical="top"/>
    </xf>
    <xf numFmtId="168" fontId="56" fillId="11" borderId="0" xfId="0" applyNumberFormat="1" applyFont="1" applyFill="1" applyAlignment="1">
      <alignment horizontal="right" vertical="top"/>
    </xf>
    <xf numFmtId="0" fontId="56" fillId="11" borderId="0" xfId="0" applyFont="1" applyFill="1" applyAlignment="1">
      <alignment horizontal="right" vertical="top"/>
    </xf>
    <xf numFmtId="0" fontId="50" fillId="0" borderId="0" xfId="0" applyFont="1" applyAlignment="1">
      <alignment horizontal="left" vertical="top" wrapText="1"/>
    </xf>
    <xf numFmtId="0" fontId="50" fillId="0" borderId="0" xfId="0" applyFont="1" applyAlignment="1">
      <alignment horizontal="left" vertical="top"/>
    </xf>
    <xf numFmtId="0" fontId="55" fillId="19" borderId="0" xfId="0" applyFont="1" applyFill="1" applyAlignment="1">
      <alignment vertical="top"/>
    </xf>
    <xf numFmtId="0" fontId="55" fillId="0" borderId="0" xfId="0" applyFont="1" applyAlignment="1">
      <alignment vertical="top" wrapText="1"/>
    </xf>
    <xf numFmtId="169" fontId="55" fillId="0" borderId="0" xfId="2" applyNumberFormat="1" applyFont="1" applyAlignment="1">
      <alignment vertical="top"/>
    </xf>
    <xf numFmtId="0" fontId="55" fillId="11" borderId="0" xfId="0" quotePrefix="1" applyFont="1" applyFill="1" applyAlignment="1">
      <alignment horizontal="center" vertical="top"/>
    </xf>
    <xf numFmtId="167" fontId="55" fillId="11" borderId="0" xfId="0" applyNumberFormat="1" applyFont="1" applyFill="1" applyAlignment="1">
      <alignment horizontal="right" vertical="top"/>
    </xf>
    <xf numFmtId="168" fontId="55" fillId="11" borderId="0" xfId="0" applyNumberFormat="1" applyFont="1" applyFill="1" applyAlignment="1">
      <alignment horizontal="right" vertical="top"/>
    </xf>
    <xf numFmtId="9" fontId="55" fillId="0" borderId="0" xfId="2" applyFont="1" applyAlignment="1">
      <alignment horizontal="left" vertical="top"/>
    </xf>
    <xf numFmtId="169" fontId="55" fillId="0" borderId="0" xfId="2" applyNumberFormat="1" applyFont="1" applyFill="1" applyAlignment="1">
      <alignment horizontal="right" vertical="top"/>
    </xf>
    <xf numFmtId="43" fontId="55" fillId="0" borderId="0" xfId="1" applyFont="1" applyAlignment="1">
      <alignment vertical="top"/>
    </xf>
    <xf numFmtId="169" fontId="55" fillId="11" borderId="0" xfId="2" applyNumberFormat="1" applyFont="1" applyFill="1" applyAlignment="1">
      <alignment horizontal="right" vertical="top"/>
    </xf>
    <xf numFmtId="0" fontId="55" fillId="20" borderId="0" xfId="0" applyFont="1" applyFill="1" applyAlignment="1">
      <alignment vertical="top"/>
    </xf>
    <xf numFmtId="17" fontId="55" fillId="0" borderId="0" xfId="0" applyNumberFormat="1" applyFont="1" applyAlignment="1">
      <alignment horizontal="left" vertical="top" wrapText="1"/>
    </xf>
    <xf numFmtId="167" fontId="55" fillId="0" borderId="57" xfId="0" applyNumberFormat="1" applyFont="1" applyBorder="1" applyAlignment="1">
      <alignment horizontal="right" vertical="top"/>
    </xf>
    <xf numFmtId="168" fontId="55" fillId="0" borderId="57" xfId="0" applyNumberFormat="1" applyFont="1" applyBorder="1" applyAlignment="1">
      <alignment horizontal="right" vertical="top"/>
    </xf>
    <xf numFmtId="169" fontId="55" fillId="0" borderId="57" xfId="2" applyNumberFormat="1" applyFont="1" applyBorder="1" applyAlignment="1">
      <alignment horizontal="right" vertical="top"/>
    </xf>
    <xf numFmtId="0" fontId="55" fillId="0" borderId="58" xfId="0" quotePrefix="1" applyFont="1" applyBorder="1" applyAlignment="1">
      <alignment horizontal="center" vertical="top"/>
    </xf>
    <xf numFmtId="167" fontId="55" fillId="6" borderId="59" xfId="0" applyNumberFormat="1" applyFont="1" applyFill="1" applyBorder="1" applyAlignment="1">
      <alignment horizontal="right" vertical="top"/>
    </xf>
    <xf numFmtId="168" fontId="55" fillId="6" borderId="59" xfId="0" applyNumberFormat="1" applyFont="1" applyFill="1" applyBorder="1" applyAlignment="1">
      <alignment horizontal="right" vertical="top"/>
    </xf>
    <xf numFmtId="169" fontId="55" fillId="6" borderId="60" xfId="2" applyNumberFormat="1" applyFont="1" applyFill="1" applyBorder="1" applyAlignment="1">
      <alignment horizontal="right" vertical="top"/>
    </xf>
    <xf numFmtId="167" fontId="55" fillId="0" borderId="61" xfId="0" applyNumberFormat="1" applyFont="1" applyBorder="1" applyAlignment="1">
      <alignment horizontal="right" vertical="top"/>
    </xf>
    <xf numFmtId="168" fontId="55" fillId="0" borderId="61" xfId="0" applyNumberFormat="1" applyFont="1" applyBorder="1" applyAlignment="1">
      <alignment horizontal="right" vertical="top"/>
    </xf>
    <xf numFmtId="169" fontId="55" fillId="0" borderId="61" xfId="2" applyNumberFormat="1" applyFont="1" applyBorder="1" applyAlignment="1">
      <alignment horizontal="right" vertical="top"/>
    </xf>
    <xf numFmtId="0" fontId="0" fillId="0" borderId="62" xfId="0" applyBorder="1" applyAlignment="1">
      <alignment horizontal="left" vertical="top" wrapText="1"/>
    </xf>
    <xf numFmtId="0" fontId="0" fillId="0" borderId="62" xfId="0" applyBorder="1" applyAlignment="1">
      <alignment horizontal="center" vertical="top"/>
    </xf>
    <xf numFmtId="167" fontId="0" fillId="0" borderId="62" xfId="0" applyNumberFormat="1" applyBorder="1" applyAlignment="1">
      <alignment horizontal="right" vertical="top"/>
    </xf>
    <xf numFmtId="168" fontId="0" fillId="0" borderId="62" xfId="0" applyNumberFormat="1" applyBorder="1" applyAlignment="1">
      <alignment horizontal="right" vertical="top"/>
    </xf>
    <xf numFmtId="0" fontId="53" fillId="0" borderId="62" xfId="0" applyFont="1" applyBorder="1" applyAlignment="1">
      <alignment horizontal="righ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0" fontId="53" fillId="0" borderId="0" xfId="0" applyFont="1" applyAlignment="1">
      <alignment vertical="top"/>
    </xf>
  </cellXfs>
  <cellStyles count="8">
    <cellStyle name="Comma" xfId="1" builtinId="3"/>
    <cellStyle name="Comma 2" xfId="6" xr:uid="{26EE3166-8EC5-4C29-B76C-A00B3E2361B8}"/>
    <cellStyle name="Normal" xfId="0" builtinId="0"/>
    <cellStyle name="Normal 2" xfId="5" xr:uid="{FDAD692B-F127-49E9-8EA3-944C10D5348F}"/>
    <cellStyle name="Normal_0203RenewalandNewAnalysis" xfId="3" xr:uid="{B76853D4-8FE5-4FD1-9828-000AB58B17FC}"/>
    <cellStyle name="Normal_CorpServicesOperating" xfId="4" xr:uid="{A4D8E2CE-D1EC-4302-A028-777E7D76C01F}"/>
    <cellStyle name="Normal_Grants &amp; Donations" xfId="7" xr:uid="{F6A01B3C-6295-4529-BECF-58DA8673D41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Corporate/Budget%202021-22/Budget%20Book/Workings/Capital%20Pro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endices%20Excel%201997%20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Financial%20Reporting\Budget\2008-2009\Preliminary%20Reports\Post%20Distrib%20to%20JMT%2022-11\Proposed%20Budget%202008-2009%20-%20post%2022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eelongcouncil-my.sharepoint.com/Finance/Corporate/Budget%2007-08/Budget%20Proposals/Summaries%20-%20Budget%20Proposals/07_08%20Budget%20Proposals%20-%20Non%20Capital%20-%20Corp%20Ser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geelongcouncil-my.sharepoint.com/Finance/Corporate/Budget%2007-08/Budget%20Proposals/Summaries%20-%20Budget%20Proposals/Corp%20Serv/07_08%20Budget%20Proposals%20-%20Non%20Capital%20-%20Corp%20Ser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ance/Corporate/Budget%202021-22/Budget%20Book/Final%20Budget/6.%20Appendix%203%20-%20COMPLETE%202021-22%20Non%20Capital%20New%20Initiativ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nance/Corporate/Budget%2007-08/Budget%20Proposals/Summaries%20-%20Budget%20Proposals/07_08%20Budget%20Proposals%20-%20Non%20Capital%20-%20Corp%20Ser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nance/Corporate/Budget%2007-08/Budget%20Proposals/Summaries%20-%20Budget%20Proposals/Corp%20Serv/07_08%20Budget%20Proposals%20-%20Non%20Capital%20-%20Corp%20Ser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isting for Budget"/>
    </sheetNames>
    <sheetDataSet>
      <sheetData sheetId="0"/>
      <sheetData sheetId="1">
        <row r="197">
          <cell r="T197"/>
          <cell r="U197"/>
          <cell r="V197"/>
          <cell r="W197"/>
          <cell r="X197"/>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isting for Budget"/>
      <sheetName val="Sheet1"/>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Capital Projects Total"/>
      <sheetName val="CAPITAL - SUMMARY"/>
      <sheetName val="Capital - Core Projects"/>
      <sheetName val="Capital - Ongoing Projects"/>
      <sheetName val="Capital -Infra Renewal Increase"/>
      <sheetName val="NON CAPITAL - SUMMARY"/>
      <sheetName val="Non Capital - Ongoing"/>
      <sheetName val="RECURRENT"/>
      <sheetName val="DISBURSEMENTS"/>
      <sheetName val="Councillor Requests"/>
      <sheetName val="Non Capital (2)"/>
      <sheetName val="Capital Projects Program (2)"/>
    </sheetNames>
    <sheetDataSet>
      <sheetData sheetId="0">
        <row r="2">
          <cell r="C2" t="str">
            <v>Chief Executive</v>
          </cell>
          <cell r="D2" t="str">
            <v>Austin</v>
          </cell>
          <cell r="E2" t="str">
            <v>Asset Renewal</v>
          </cell>
        </row>
        <row r="3">
          <cell r="C3" t="str">
            <v>City Services</v>
          </cell>
          <cell r="D3" t="str">
            <v>Beangala</v>
          </cell>
          <cell r="E3" t="str">
            <v>Asset Upgrade</v>
          </cell>
        </row>
        <row r="4">
          <cell r="C4" t="str">
            <v>Community &amp; Recreation</v>
          </cell>
          <cell r="D4" t="str">
            <v>Brownbill</v>
          </cell>
          <cell r="E4" t="str">
            <v>New Asset</v>
          </cell>
        </row>
        <row r="5">
          <cell r="C5" t="str">
            <v>Corporate Services</v>
          </cell>
          <cell r="D5" t="str">
            <v>Buckley</v>
          </cell>
        </row>
        <row r="6">
          <cell r="C6" t="str">
            <v>Development Sustainability</v>
          </cell>
          <cell r="D6" t="str">
            <v>Cheetham</v>
          </cell>
        </row>
        <row r="7">
          <cell r="C7" t="str">
            <v>Major Projects</v>
          </cell>
          <cell r="D7" t="str">
            <v>Corio</v>
          </cell>
        </row>
        <row r="8">
          <cell r="D8" t="str">
            <v>Corporate</v>
          </cell>
        </row>
        <row r="9">
          <cell r="D9" t="str">
            <v>Coryule</v>
          </cell>
        </row>
        <row r="10">
          <cell r="D10" t="str">
            <v>Cowie</v>
          </cell>
        </row>
        <row r="11">
          <cell r="D11" t="str">
            <v>Deakin</v>
          </cell>
        </row>
        <row r="12">
          <cell r="D12" t="str">
            <v>Kardinia</v>
          </cell>
        </row>
        <row r="13">
          <cell r="D13" t="str">
            <v>Kildare</v>
          </cell>
        </row>
        <row r="14">
          <cell r="D14" t="str">
            <v>Municipal</v>
          </cell>
        </row>
        <row r="15">
          <cell r="D15" t="str">
            <v>Windermere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Non Capital"/>
    </sheetNames>
    <sheetDataSet>
      <sheetData sheetId="0">
        <row r="2">
          <cell r="A2" t="str">
            <v>Ccl Decision</v>
          </cell>
          <cell r="B2" t="str">
            <v>Critical</v>
          </cell>
          <cell r="C2" t="str">
            <v>Chief Executive</v>
          </cell>
        </row>
        <row r="3">
          <cell r="A3" t="str">
            <v>Cclr Ward Priority</v>
          </cell>
          <cell r="B3" t="str">
            <v>Mandatory</v>
          </cell>
          <cell r="C3" t="str">
            <v>City Services</v>
          </cell>
        </row>
        <row r="4">
          <cell r="A4" t="str">
            <v>Cclr Municipal Priority</v>
          </cell>
          <cell r="B4" t="str">
            <v>High</v>
          </cell>
          <cell r="C4" t="str">
            <v>Community &amp; Recreation</v>
          </cell>
        </row>
        <row r="5">
          <cell r="A5" t="str">
            <v>Ongoing - Capital</v>
          </cell>
          <cell r="C5" t="str">
            <v>Corporate Services</v>
          </cell>
        </row>
        <row r="6">
          <cell r="A6" t="str">
            <v>Ongoing - Non Capital</v>
          </cell>
          <cell r="C6" t="str">
            <v>Development Sustainability</v>
          </cell>
        </row>
        <row r="7">
          <cell r="A7" t="str">
            <v>Planned Core</v>
          </cell>
          <cell r="C7" t="str">
            <v>Major Projects</v>
          </cell>
        </row>
        <row r="8">
          <cell r="A8" t="str">
            <v>Planned Core Disbursement</v>
          </cell>
        </row>
        <row r="9">
          <cell r="A9" t="str">
            <v>New</v>
          </cell>
        </row>
        <row r="10">
          <cell r="A10" t="str">
            <v>New - G21</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Non Capital"/>
    </sheetNames>
    <sheetDataSet>
      <sheetData sheetId="0">
        <row r="2">
          <cell r="B2" t="str">
            <v>Critical</v>
          </cell>
          <cell r="C2" t="str">
            <v>Chief Executive</v>
          </cell>
        </row>
        <row r="3">
          <cell r="B3" t="str">
            <v>Mandatory</v>
          </cell>
          <cell r="C3" t="str">
            <v>City Services</v>
          </cell>
        </row>
        <row r="4">
          <cell r="B4" t="str">
            <v>High</v>
          </cell>
          <cell r="C4" t="str">
            <v>Community &amp; Recreation</v>
          </cell>
        </row>
        <row r="5">
          <cell r="C5" t="str">
            <v>Corporate Services</v>
          </cell>
        </row>
        <row r="6">
          <cell r="C6" t="str">
            <v>Development Sustainability</v>
          </cell>
        </row>
        <row r="7">
          <cell r="C7" t="str">
            <v>Major Projects</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Non Capital"/>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Non Capital"/>
    </sheetNames>
    <sheetDataSet>
      <sheetData sheetId="0">
        <row r="2">
          <cell r="A2" t="str">
            <v>Ccl Decision</v>
          </cell>
          <cell r="B2" t="str">
            <v>Critical</v>
          </cell>
          <cell r="C2" t="str">
            <v>Chief Executive</v>
          </cell>
        </row>
        <row r="3">
          <cell r="A3" t="str">
            <v>Cclr Ward Priority</v>
          </cell>
          <cell r="B3" t="str">
            <v>Mandatory</v>
          </cell>
          <cell r="C3" t="str">
            <v>City Services</v>
          </cell>
        </row>
        <row r="4">
          <cell r="A4" t="str">
            <v>Cclr Municipal Priority</v>
          </cell>
          <cell r="B4" t="str">
            <v>High</v>
          </cell>
          <cell r="C4" t="str">
            <v>Community &amp; Recreation</v>
          </cell>
        </row>
        <row r="5">
          <cell r="A5" t="str">
            <v>Ongoing - Capital</v>
          </cell>
          <cell r="C5" t="str">
            <v>Corporate Services</v>
          </cell>
        </row>
        <row r="6">
          <cell r="A6" t="str">
            <v>Ongoing - Non Capital</v>
          </cell>
          <cell r="C6" t="str">
            <v>Development Sustainability</v>
          </cell>
        </row>
        <row r="7">
          <cell r="A7" t="str">
            <v>Planned Core</v>
          </cell>
          <cell r="C7" t="str">
            <v>Major Projects</v>
          </cell>
        </row>
        <row r="8">
          <cell r="A8" t="str">
            <v>Planned Core Disbursement</v>
          </cell>
        </row>
        <row r="9">
          <cell r="A9" t="str">
            <v>New</v>
          </cell>
        </row>
        <row r="10">
          <cell r="A10" t="str">
            <v>New - G21</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Non Capital"/>
    </sheetNames>
    <sheetDataSet>
      <sheetData sheetId="0">
        <row r="2">
          <cell r="B2" t="str">
            <v>Critical</v>
          </cell>
          <cell r="C2" t="str">
            <v>Chief Executive</v>
          </cell>
        </row>
        <row r="3">
          <cell r="B3" t="str">
            <v>Mandatory</v>
          </cell>
          <cell r="C3" t="str">
            <v>City Services</v>
          </cell>
        </row>
        <row r="4">
          <cell r="B4" t="str">
            <v>High</v>
          </cell>
          <cell r="C4" t="str">
            <v>Community &amp; Recreation</v>
          </cell>
        </row>
        <row r="5">
          <cell r="C5" t="str">
            <v>Corporate Services</v>
          </cell>
        </row>
        <row r="6">
          <cell r="C6" t="str">
            <v>Development Sustainability</v>
          </cell>
        </row>
        <row r="7">
          <cell r="C7" t="str">
            <v>Major Projects</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8461C-A0D9-4EAD-80C1-C08C545A80D9}">
  <sheetPr>
    <pageSetUpPr fitToPage="1"/>
  </sheetPr>
  <dimension ref="A1:Z255"/>
  <sheetViews>
    <sheetView showGridLines="0" zoomScaleNormal="100" zoomScaleSheetLayoutView="110" workbookViewId="0">
      <pane xSplit="7" ySplit="4" topLeftCell="H29" activePane="bottomRight" state="frozen"/>
      <selection activeCell="C72" sqref="C72"/>
      <selection pane="topRight" activeCell="C72" sqref="C72"/>
      <selection pane="bottomLeft" activeCell="C72" sqref="C72"/>
      <selection pane="bottomRight" activeCell="N1" sqref="N1:T1048576"/>
    </sheetView>
  </sheetViews>
  <sheetFormatPr defaultColWidth="8" defaultRowHeight="13.15" outlineLevelRow="1" outlineLevelCol="2" x14ac:dyDescent="0.45"/>
  <cols>
    <col min="1" max="1" width="9" style="107" hidden="1" customWidth="1"/>
    <col min="2" max="2" width="4.06640625" style="107" hidden="1" customWidth="1"/>
    <col min="3" max="3" width="6.73046875" style="107" hidden="1" customWidth="1" outlineLevel="1"/>
    <col min="4" max="4" width="12.33203125" style="103" hidden="1" customWidth="1" collapsed="1"/>
    <col min="5" max="5" width="17.59765625" style="35" hidden="1" customWidth="1" outlineLevel="1"/>
    <col min="6" max="6" width="12.265625" style="35" hidden="1" customWidth="1" outlineLevel="1"/>
    <col min="7" max="7" width="53.33203125" style="104" customWidth="1" collapsed="1"/>
    <col min="8" max="8" width="67.59765625" style="35" customWidth="1"/>
    <col min="9" max="9" width="15.53125" style="99" customWidth="1"/>
    <col min="10" max="10" width="13.73046875" style="99" customWidth="1"/>
    <col min="11" max="11" width="14.06640625" style="99" customWidth="1"/>
    <col min="12" max="13" width="13.73046875" style="99" hidden="1" customWidth="1" outlineLevel="2"/>
    <col min="14" max="14" width="13.73046875" style="99" customWidth="1" outlineLevel="1" collapsed="1"/>
    <col min="15" max="16" width="13.73046875" style="99" hidden="1" customWidth="1" outlineLevel="2"/>
    <col min="17" max="17" width="14.796875" style="99" customWidth="1" outlineLevel="1" collapsed="1"/>
    <col min="18" max="19" width="13.73046875" style="99" hidden="1" customWidth="1" outlineLevel="2"/>
    <col min="20" max="20" width="13.73046875" style="99" customWidth="1" outlineLevel="1" collapsed="1"/>
    <col min="21" max="23" width="11" style="99" hidden="1" customWidth="1" outlineLevel="1"/>
    <col min="24" max="24" width="32.73046875" style="35" hidden="1" customWidth="1"/>
    <col min="25" max="25" width="15.33203125" style="35" hidden="1" customWidth="1" collapsed="1"/>
    <col min="26" max="26" width="1.73046875" style="35" hidden="1" customWidth="1"/>
    <col min="27" max="16384" width="8" style="35"/>
  </cols>
  <sheetData>
    <row r="1" spans="1:25" s="4" customFormat="1" ht="21" x14ac:dyDescent="0.45">
      <c r="A1" s="1"/>
      <c r="B1" s="1"/>
      <c r="C1" s="1"/>
      <c r="D1" s="1"/>
      <c r="E1" s="1"/>
      <c r="F1" s="2"/>
      <c r="G1" s="3" t="s">
        <v>0</v>
      </c>
      <c r="H1" s="1"/>
      <c r="I1" s="1"/>
      <c r="J1" s="1"/>
      <c r="K1" s="1"/>
      <c r="L1" s="1"/>
      <c r="M1" s="1"/>
      <c r="N1" s="1"/>
      <c r="O1" s="1"/>
      <c r="P1" s="1"/>
      <c r="Q1" s="1"/>
      <c r="R1" s="1"/>
      <c r="S1" s="1"/>
      <c r="T1" s="1"/>
      <c r="U1" s="1"/>
      <c r="V1" s="1"/>
      <c r="W1" s="1"/>
      <c r="X1" s="1"/>
      <c r="Y1" s="1"/>
    </row>
    <row r="2" spans="1:25" s="4" customFormat="1" ht="21.4" thickBot="1" x14ac:dyDescent="0.5">
      <c r="A2" s="1"/>
      <c r="B2" s="1"/>
      <c r="C2" s="1"/>
      <c r="D2" s="1"/>
      <c r="E2" s="1"/>
      <c r="F2" s="2"/>
      <c r="G2" s="2"/>
      <c r="H2" s="1"/>
      <c r="I2" s="1"/>
      <c r="J2" s="1"/>
      <c r="K2" s="1"/>
      <c r="L2" s="1"/>
      <c r="M2" s="1"/>
      <c r="N2" s="1"/>
      <c r="O2" s="1"/>
      <c r="P2" s="1"/>
      <c r="Q2" s="1"/>
      <c r="R2" s="1"/>
      <c r="S2" s="1"/>
      <c r="T2" s="1"/>
      <c r="U2" s="1"/>
      <c r="V2" s="1"/>
      <c r="W2" s="1"/>
      <c r="X2" s="1"/>
      <c r="Y2" s="1"/>
    </row>
    <row r="3" spans="1:25" s="15" customFormat="1" ht="12.75" x14ac:dyDescent="0.35">
      <c r="A3" s="5"/>
      <c r="B3" s="5"/>
      <c r="C3" s="5"/>
      <c r="D3" s="5"/>
      <c r="E3" s="5"/>
      <c r="F3" s="6"/>
      <c r="G3" s="7" t="s">
        <v>1</v>
      </c>
      <c r="H3" s="7" t="s">
        <v>2</v>
      </c>
      <c r="I3" s="8" t="s">
        <v>3</v>
      </c>
      <c r="J3" s="9"/>
      <c r="K3" s="10"/>
      <c r="L3" s="11"/>
      <c r="M3" s="11"/>
      <c r="N3" s="12" t="s">
        <v>4</v>
      </c>
      <c r="O3" s="12"/>
      <c r="P3" s="12"/>
      <c r="Q3" s="12" t="s">
        <v>5</v>
      </c>
      <c r="R3" s="12"/>
      <c r="S3" s="12"/>
      <c r="T3" s="12" t="s">
        <v>6</v>
      </c>
      <c r="U3" s="13"/>
      <c r="V3" s="13"/>
      <c r="W3" s="13"/>
      <c r="X3" s="14"/>
      <c r="Y3" s="14"/>
    </row>
    <row r="4" spans="1:25" s="22" customFormat="1" ht="39.4" x14ac:dyDescent="0.45">
      <c r="A4" s="16" t="s">
        <v>7</v>
      </c>
      <c r="B4" s="16" t="s">
        <v>8</v>
      </c>
      <c r="C4" s="16" t="s">
        <v>9</v>
      </c>
      <c r="D4" s="16" t="s">
        <v>10</v>
      </c>
      <c r="E4" s="16" t="s">
        <v>11</v>
      </c>
      <c r="F4" s="17" t="s">
        <v>12</v>
      </c>
      <c r="G4" s="18"/>
      <c r="H4" s="18"/>
      <c r="I4" s="19" t="s">
        <v>13</v>
      </c>
      <c r="J4" s="19" t="s">
        <v>14</v>
      </c>
      <c r="K4" s="19" t="s">
        <v>15</v>
      </c>
      <c r="L4" s="19" t="s">
        <v>13</v>
      </c>
      <c r="M4" s="19" t="s">
        <v>14</v>
      </c>
      <c r="N4" s="19" t="s">
        <v>15</v>
      </c>
      <c r="O4" s="19" t="s">
        <v>13</v>
      </c>
      <c r="P4" s="19" t="s">
        <v>14</v>
      </c>
      <c r="Q4" s="19" t="s">
        <v>15</v>
      </c>
      <c r="R4" s="19" t="s">
        <v>13</v>
      </c>
      <c r="S4" s="19" t="s">
        <v>14</v>
      </c>
      <c r="T4" s="19" t="s">
        <v>15</v>
      </c>
      <c r="U4" s="20" t="s">
        <v>16</v>
      </c>
      <c r="V4" s="20" t="s">
        <v>17</v>
      </c>
      <c r="W4" s="20" t="s">
        <v>18</v>
      </c>
      <c r="X4" s="21" t="s">
        <v>19</v>
      </c>
      <c r="Y4" s="21" t="s">
        <v>20</v>
      </c>
    </row>
    <row r="5" spans="1:25" ht="34.9" outlineLevel="1" x14ac:dyDescent="0.45">
      <c r="A5" s="23" t="s">
        <v>21</v>
      </c>
      <c r="B5" s="24" t="s">
        <v>22</v>
      </c>
      <c r="C5" s="24"/>
      <c r="D5" s="25" t="s">
        <v>23</v>
      </c>
      <c r="E5" s="26" t="s">
        <v>24</v>
      </c>
      <c r="F5" s="27" t="s">
        <v>25</v>
      </c>
      <c r="G5" s="28" t="s">
        <v>26</v>
      </c>
      <c r="H5" s="29" t="s">
        <v>27</v>
      </c>
      <c r="I5" s="30">
        <v>22837.499999999996</v>
      </c>
      <c r="J5" s="30">
        <v>0</v>
      </c>
      <c r="K5" s="30">
        <f t="shared" ref="K5:K20" si="0">I5-J5</f>
        <v>22837.499999999996</v>
      </c>
      <c r="L5" s="31">
        <v>23294.249999999996</v>
      </c>
      <c r="M5" s="31">
        <v>0</v>
      </c>
      <c r="N5" s="31">
        <f t="shared" ref="N5:N20" si="1">L5-M5</f>
        <v>23294.249999999996</v>
      </c>
      <c r="O5" s="31">
        <v>23760.134999999998</v>
      </c>
      <c r="P5" s="31">
        <v>0</v>
      </c>
      <c r="Q5" s="31">
        <f t="shared" ref="Q5:Q20" si="2">O5-P5</f>
        <v>23760.134999999998</v>
      </c>
      <c r="R5" s="31">
        <v>24235.3377</v>
      </c>
      <c r="S5" s="31">
        <v>0</v>
      </c>
      <c r="T5" s="31">
        <f t="shared" ref="T5:T20" si="3">R5-S5</f>
        <v>24235.3377</v>
      </c>
      <c r="U5" s="32" t="s">
        <v>28</v>
      </c>
      <c r="V5" s="32" t="s">
        <v>29</v>
      </c>
      <c r="W5" s="32" t="s">
        <v>30</v>
      </c>
      <c r="X5" s="33"/>
      <c r="Y5" s="34" t="s">
        <v>31</v>
      </c>
    </row>
    <row r="6" spans="1:25" ht="34.9" outlineLevel="1" x14ac:dyDescent="0.45">
      <c r="A6" s="23" t="s">
        <v>32</v>
      </c>
      <c r="B6" s="24" t="s">
        <v>22</v>
      </c>
      <c r="C6" s="24"/>
      <c r="D6" s="26" t="s">
        <v>33</v>
      </c>
      <c r="E6" s="26" t="s">
        <v>34</v>
      </c>
      <c r="F6" s="27" t="s">
        <v>25</v>
      </c>
      <c r="G6" s="36" t="s">
        <v>35</v>
      </c>
      <c r="H6" s="37" t="s">
        <v>36</v>
      </c>
      <c r="I6" s="38">
        <v>3101518.93</v>
      </c>
      <c r="J6" s="38">
        <v>0</v>
      </c>
      <c r="K6" s="38">
        <f t="shared" si="0"/>
        <v>3101518.93</v>
      </c>
      <c r="L6" s="39">
        <v>3793549.3086000001</v>
      </c>
      <c r="M6" s="39">
        <v>0</v>
      </c>
      <c r="N6" s="39">
        <f t="shared" si="1"/>
        <v>3793549.3086000001</v>
      </c>
      <c r="O6" s="39">
        <v>4536420.2947720001</v>
      </c>
      <c r="P6" s="39">
        <v>0</v>
      </c>
      <c r="Q6" s="39">
        <f t="shared" si="2"/>
        <v>4536420.2947720001</v>
      </c>
      <c r="R6" s="39">
        <v>6080148.70066744</v>
      </c>
      <c r="S6" s="39">
        <v>0</v>
      </c>
      <c r="T6" s="39">
        <f t="shared" si="3"/>
        <v>6080148.70066744</v>
      </c>
      <c r="U6" s="40" t="s">
        <v>37</v>
      </c>
      <c r="V6" s="40" t="s">
        <v>29</v>
      </c>
      <c r="W6" s="40" t="s">
        <v>30</v>
      </c>
      <c r="X6" s="41"/>
      <c r="Y6" s="42" t="s">
        <v>31</v>
      </c>
    </row>
    <row r="7" spans="1:25" ht="34.9" outlineLevel="1" x14ac:dyDescent="0.45">
      <c r="A7" s="23" t="s">
        <v>38</v>
      </c>
      <c r="B7" s="24" t="s">
        <v>22</v>
      </c>
      <c r="C7" s="24"/>
      <c r="D7" s="26" t="s">
        <v>39</v>
      </c>
      <c r="E7" s="26" t="s">
        <v>40</v>
      </c>
      <c r="F7" s="27" t="s">
        <v>25</v>
      </c>
      <c r="G7" s="43" t="s">
        <v>41</v>
      </c>
      <c r="H7" s="37" t="s">
        <v>42</v>
      </c>
      <c r="I7" s="38">
        <v>44659.999999999993</v>
      </c>
      <c r="J7" s="38">
        <v>0</v>
      </c>
      <c r="K7" s="38">
        <f t="shared" si="0"/>
        <v>44659.999999999993</v>
      </c>
      <c r="L7" s="39">
        <v>45553.19999999999</v>
      </c>
      <c r="M7" s="39">
        <v>0</v>
      </c>
      <c r="N7" s="39">
        <f t="shared" si="1"/>
        <v>45553.19999999999</v>
      </c>
      <c r="O7" s="39">
        <v>46464.263999999988</v>
      </c>
      <c r="P7" s="39">
        <v>0</v>
      </c>
      <c r="Q7" s="39">
        <f t="shared" si="2"/>
        <v>46464.263999999988</v>
      </c>
      <c r="R7" s="39">
        <v>47393.549279999992</v>
      </c>
      <c r="S7" s="39">
        <v>0</v>
      </c>
      <c r="T7" s="39">
        <f t="shared" si="3"/>
        <v>47393.549279999992</v>
      </c>
      <c r="U7" s="40" t="s">
        <v>28</v>
      </c>
      <c r="V7" s="40" t="s">
        <v>29</v>
      </c>
      <c r="W7" s="40" t="s">
        <v>30</v>
      </c>
      <c r="X7" s="41"/>
      <c r="Y7" s="42" t="s">
        <v>31</v>
      </c>
    </row>
    <row r="8" spans="1:25" ht="40.5" outlineLevel="1" x14ac:dyDescent="0.45">
      <c r="A8" s="23" t="s">
        <v>43</v>
      </c>
      <c r="B8" s="24" t="s">
        <v>22</v>
      </c>
      <c r="C8" s="24"/>
      <c r="D8" s="26" t="s">
        <v>39</v>
      </c>
      <c r="E8" s="26" t="s">
        <v>40</v>
      </c>
      <c r="F8" s="27" t="s">
        <v>44</v>
      </c>
      <c r="G8" s="43" t="s">
        <v>45</v>
      </c>
      <c r="H8" s="37" t="s">
        <v>46</v>
      </c>
      <c r="I8" s="38">
        <v>411074.99999999994</v>
      </c>
      <c r="J8" s="38">
        <v>0</v>
      </c>
      <c r="K8" s="38">
        <f t="shared" si="0"/>
        <v>411074.99999999994</v>
      </c>
      <c r="L8" s="39">
        <v>419296.49999999994</v>
      </c>
      <c r="M8" s="39">
        <v>0</v>
      </c>
      <c r="N8" s="39">
        <f t="shared" si="1"/>
        <v>419296.49999999994</v>
      </c>
      <c r="O8" s="39">
        <v>427682.42999999993</v>
      </c>
      <c r="P8" s="39">
        <v>0</v>
      </c>
      <c r="Q8" s="39">
        <f t="shared" si="2"/>
        <v>427682.42999999993</v>
      </c>
      <c r="R8" s="39">
        <v>436236.07859999995</v>
      </c>
      <c r="S8" s="39">
        <v>0</v>
      </c>
      <c r="T8" s="39">
        <f t="shared" si="3"/>
        <v>436236.07859999995</v>
      </c>
      <c r="U8" s="40" t="s">
        <v>47</v>
      </c>
      <c r="V8" s="40" t="s">
        <v>29</v>
      </c>
      <c r="W8" s="40" t="s">
        <v>30</v>
      </c>
      <c r="X8" s="41"/>
      <c r="Y8" s="42" t="s">
        <v>31</v>
      </c>
    </row>
    <row r="9" spans="1:25" ht="34.9" outlineLevel="1" x14ac:dyDescent="0.45">
      <c r="A9" s="23" t="s">
        <v>48</v>
      </c>
      <c r="B9" s="24" t="s">
        <v>49</v>
      </c>
      <c r="C9" s="24"/>
      <c r="D9" s="26" t="s">
        <v>39</v>
      </c>
      <c r="E9" s="26" t="s">
        <v>40</v>
      </c>
      <c r="F9" s="26" t="s">
        <v>25</v>
      </c>
      <c r="G9" s="43" t="s">
        <v>50</v>
      </c>
      <c r="H9" s="37" t="s">
        <v>51</v>
      </c>
      <c r="I9" s="38">
        <v>54200000</v>
      </c>
      <c r="J9" s="38">
        <v>0</v>
      </c>
      <c r="K9" s="38">
        <f t="shared" si="0"/>
        <v>54200000</v>
      </c>
      <c r="L9" s="39">
        <v>0</v>
      </c>
      <c r="M9" s="39">
        <v>0</v>
      </c>
      <c r="N9" s="39">
        <f t="shared" si="1"/>
        <v>0</v>
      </c>
      <c r="O9" s="39">
        <v>0</v>
      </c>
      <c r="P9" s="39">
        <v>0</v>
      </c>
      <c r="Q9" s="39">
        <f t="shared" si="2"/>
        <v>0</v>
      </c>
      <c r="R9" s="39">
        <v>0</v>
      </c>
      <c r="S9" s="39">
        <v>0</v>
      </c>
      <c r="T9" s="39">
        <f t="shared" si="3"/>
        <v>0</v>
      </c>
      <c r="U9" s="40" t="s">
        <v>28</v>
      </c>
      <c r="V9" s="40" t="s">
        <v>29</v>
      </c>
      <c r="W9" s="40" t="s">
        <v>30</v>
      </c>
      <c r="X9" s="44"/>
      <c r="Y9" s="42" t="s">
        <v>52</v>
      </c>
    </row>
    <row r="10" spans="1:25" ht="23.25" outlineLevel="1" x14ac:dyDescent="0.45">
      <c r="A10" s="23" t="s">
        <v>53</v>
      </c>
      <c r="B10" s="24" t="s">
        <v>22</v>
      </c>
      <c r="C10" s="24"/>
      <c r="D10" s="25" t="s">
        <v>39</v>
      </c>
      <c r="E10" s="26" t="s">
        <v>40</v>
      </c>
      <c r="F10" s="27" t="s">
        <v>54</v>
      </c>
      <c r="G10" s="43" t="s">
        <v>55</v>
      </c>
      <c r="H10" s="37" t="s">
        <v>56</v>
      </c>
      <c r="I10" s="38">
        <v>222284.99999999997</v>
      </c>
      <c r="J10" s="38">
        <v>0</v>
      </c>
      <c r="K10" s="38">
        <f t="shared" si="0"/>
        <v>222284.99999999997</v>
      </c>
      <c r="L10" s="39">
        <v>226730.69999999998</v>
      </c>
      <c r="M10" s="39">
        <v>0</v>
      </c>
      <c r="N10" s="39">
        <f t="shared" si="1"/>
        <v>226730.69999999998</v>
      </c>
      <c r="O10" s="39">
        <v>231265.31399999998</v>
      </c>
      <c r="P10" s="39">
        <v>0</v>
      </c>
      <c r="Q10" s="39">
        <f t="shared" si="2"/>
        <v>231265.31399999998</v>
      </c>
      <c r="R10" s="39">
        <v>235890.62027999997</v>
      </c>
      <c r="S10" s="39">
        <v>0</v>
      </c>
      <c r="T10" s="39">
        <f t="shared" si="3"/>
        <v>235890.62027999997</v>
      </c>
      <c r="U10" s="40" t="s">
        <v>47</v>
      </c>
      <c r="V10" s="40" t="s">
        <v>29</v>
      </c>
      <c r="W10" s="40" t="s">
        <v>30</v>
      </c>
      <c r="X10" s="41"/>
      <c r="Y10" s="42" t="s">
        <v>31</v>
      </c>
    </row>
    <row r="11" spans="1:25" ht="81.75" customHeight="1" outlineLevel="1" x14ac:dyDescent="0.45">
      <c r="A11" s="23" t="s">
        <v>57</v>
      </c>
      <c r="B11" s="24"/>
      <c r="C11" s="24"/>
      <c r="D11" s="26" t="s">
        <v>58</v>
      </c>
      <c r="E11" s="26" t="s">
        <v>59</v>
      </c>
      <c r="F11" s="26" t="s">
        <v>54</v>
      </c>
      <c r="G11" s="43" t="s">
        <v>60</v>
      </c>
      <c r="H11" s="37" t="s">
        <v>61</v>
      </c>
      <c r="I11" s="38">
        <v>3000000</v>
      </c>
      <c r="J11" s="38">
        <v>0</v>
      </c>
      <c r="K11" s="38">
        <f t="shared" si="0"/>
        <v>3000000</v>
      </c>
      <c r="L11" s="39">
        <v>0</v>
      </c>
      <c r="M11" s="39">
        <v>0</v>
      </c>
      <c r="N11" s="39">
        <f t="shared" si="1"/>
        <v>0</v>
      </c>
      <c r="O11" s="39">
        <v>0</v>
      </c>
      <c r="P11" s="39">
        <v>0</v>
      </c>
      <c r="Q11" s="39">
        <f t="shared" si="2"/>
        <v>0</v>
      </c>
      <c r="R11" s="39">
        <v>0</v>
      </c>
      <c r="S11" s="39">
        <v>0</v>
      </c>
      <c r="T11" s="39">
        <f t="shared" si="3"/>
        <v>0</v>
      </c>
      <c r="U11" s="40" t="s">
        <v>28</v>
      </c>
      <c r="V11" s="40" t="s">
        <v>29</v>
      </c>
      <c r="W11" s="40" t="s">
        <v>30</v>
      </c>
      <c r="X11" s="44"/>
      <c r="Y11" s="42" t="s">
        <v>31</v>
      </c>
    </row>
    <row r="12" spans="1:25" ht="40.5" outlineLevel="1" x14ac:dyDescent="0.45">
      <c r="A12" s="23" t="s">
        <v>62</v>
      </c>
      <c r="B12" s="24"/>
      <c r="C12" s="24"/>
      <c r="D12" s="26" t="s">
        <v>58</v>
      </c>
      <c r="E12" s="26" t="s">
        <v>63</v>
      </c>
      <c r="F12" s="26" t="s">
        <v>44</v>
      </c>
      <c r="G12" s="43" t="s">
        <v>64</v>
      </c>
      <c r="H12" s="37" t="s">
        <v>65</v>
      </c>
      <c r="I12" s="38">
        <v>300000</v>
      </c>
      <c r="J12" s="38">
        <v>0</v>
      </c>
      <c r="K12" s="38">
        <f t="shared" si="0"/>
        <v>300000</v>
      </c>
      <c r="L12" s="39">
        <v>200000</v>
      </c>
      <c r="M12" s="39">
        <v>0</v>
      </c>
      <c r="N12" s="39">
        <f t="shared" si="1"/>
        <v>200000</v>
      </c>
      <c r="O12" s="39">
        <v>0</v>
      </c>
      <c r="P12" s="39">
        <v>0</v>
      </c>
      <c r="Q12" s="39">
        <f t="shared" si="2"/>
        <v>0</v>
      </c>
      <c r="R12" s="39">
        <v>0</v>
      </c>
      <c r="S12" s="39">
        <v>0</v>
      </c>
      <c r="T12" s="39">
        <f t="shared" si="3"/>
        <v>0</v>
      </c>
      <c r="U12" s="40" t="s">
        <v>47</v>
      </c>
      <c r="V12" s="40" t="s">
        <v>29</v>
      </c>
      <c r="W12" s="40" t="s">
        <v>30</v>
      </c>
      <c r="X12" s="44" t="s">
        <v>66</v>
      </c>
      <c r="Y12" s="45"/>
    </row>
    <row r="13" spans="1:25" ht="44.65" customHeight="1" outlineLevel="1" x14ac:dyDescent="0.45">
      <c r="A13" s="23" t="s">
        <v>67</v>
      </c>
      <c r="B13" s="24" t="s">
        <v>22</v>
      </c>
      <c r="C13" s="24"/>
      <c r="D13" s="26" t="s">
        <v>39</v>
      </c>
      <c r="E13" s="26" t="s">
        <v>40</v>
      </c>
      <c r="F13" s="27" t="s">
        <v>44</v>
      </c>
      <c r="G13" s="43" t="s">
        <v>68</v>
      </c>
      <c r="H13" s="37" t="s">
        <v>69</v>
      </c>
      <c r="I13" s="38">
        <v>345099.99999999994</v>
      </c>
      <c r="J13" s="38">
        <v>0</v>
      </c>
      <c r="K13" s="38">
        <f t="shared" si="0"/>
        <v>345099.99999999994</v>
      </c>
      <c r="L13" s="39">
        <v>352001.99999999994</v>
      </c>
      <c r="M13" s="39">
        <v>0</v>
      </c>
      <c r="N13" s="39">
        <f t="shared" si="1"/>
        <v>352001.99999999994</v>
      </c>
      <c r="O13" s="39">
        <v>359042.03999999992</v>
      </c>
      <c r="P13" s="39">
        <v>0</v>
      </c>
      <c r="Q13" s="39">
        <f t="shared" si="2"/>
        <v>359042.03999999992</v>
      </c>
      <c r="R13" s="39">
        <v>366222.88079999993</v>
      </c>
      <c r="S13" s="39">
        <v>0</v>
      </c>
      <c r="T13" s="39">
        <f t="shared" si="3"/>
        <v>366222.88079999993</v>
      </c>
      <c r="U13" s="40" t="s">
        <v>47</v>
      </c>
      <c r="V13" s="40" t="s">
        <v>29</v>
      </c>
      <c r="W13" s="40" t="s">
        <v>30</v>
      </c>
      <c r="X13" s="41"/>
      <c r="Y13" s="42" t="s">
        <v>31</v>
      </c>
    </row>
    <row r="14" spans="1:25" ht="34.9" outlineLevel="1" x14ac:dyDescent="0.45">
      <c r="A14" s="23" t="s">
        <v>70</v>
      </c>
      <c r="B14" s="24"/>
      <c r="C14" s="24"/>
      <c r="D14" s="26" t="s">
        <v>33</v>
      </c>
      <c r="E14" s="26" t="s">
        <v>34</v>
      </c>
      <c r="F14" s="26" t="s">
        <v>44</v>
      </c>
      <c r="G14" s="43" t="s">
        <v>71</v>
      </c>
      <c r="H14" s="37" t="s">
        <v>72</v>
      </c>
      <c r="I14" s="38">
        <v>460000</v>
      </c>
      <c r="J14" s="38">
        <v>0</v>
      </c>
      <c r="K14" s="38">
        <f t="shared" si="0"/>
        <v>460000</v>
      </c>
      <c r="L14" s="39">
        <v>0</v>
      </c>
      <c r="M14" s="39">
        <v>0</v>
      </c>
      <c r="N14" s="39">
        <f t="shared" si="1"/>
        <v>0</v>
      </c>
      <c r="O14" s="39">
        <v>0</v>
      </c>
      <c r="P14" s="39">
        <v>0</v>
      </c>
      <c r="Q14" s="39">
        <f t="shared" si="2"/>
        <v>0</v>
      </c>
      <c r="R14" s="39">
        <v>0</v>
      </c>
      <c r="S14" s="39">
        <v>0</v>
      </c>
      <c r="T14" s="39">
        <f t="shared" si="3"/>
        <v>0</v>
      </c>
      <c r="U14" s="40" t="s">
        <v>28</v>
      </c>
      <c r="V14" s="40" t="s">
        <v>29</v>
      </c>
      <c r="W14" s="40" t="s">
        <v>30</v>
      </c>
      <c r="X14" s="44" t="s">
        <v>73</v>
      </c>
      <c r="Y14" s="42" t="s">
        <v>31</v>
      </c>
    </row>
    <row r="15" spans="1:25" ht="34.9" outlineLevel="1" x14ac:dyDescent="0.45">
      <c r="A15" s="23" t="s">
        <v>62</v>
      </c>
      <c r="B15" s="24"/>
      <c r="C15" s="24"/>
      <c r="D15" s="26" t="s">
        <v>33</v>
      </c>
      <c r="E15" s="26" t="s">
        <v>34</v>
      </c>
      <c r="F15" s="27" t="s">
        <v>25</v>
      </c>
      <c r="G15" s="43" t="s">
        <v>74</v>
      </c>
      <c r="H15" s="37" t="s">
        <v>75</v>
      </c>
      <c r="I15" s="38">
        <v>160000</v>
      </c>
      <c r="J15" s="38">
        <v>0</v>
      </c>
      <c r="K15" s="38">
        <f t="shared" si="0"/>
        <v>160000</v>
      </c>
      <c r="L15" s="39">
        <v>0</v>
      </c>
      <c r="M15" s="39">
        <v>0</v>
      </c>
      <c r="N15" s="39">
        <f t="shared" si="1"/>
        <v>0</v>
      </c>
      <c r="O15" s="39">
        <v>0</v>
      </c>
      <c r="P15" s="39">
        <v>0</v>
      </c>
      <c r="Q15" s="39">
        <f t="shared" si="2"/>
        <v>0</v>
      </c>
      <c r="R15" s="39">
        <v>0</v>
      </c>
      <c r="S15" s="39">
        <v>0</v>
      </c>
      <c r="T15" s="39">
        <f t="shared" si="3"/>
        <v>0</v>
      </c>
      <c r="U15" s="40" t="s">
        <v>28</v>
      </c>
      <c r="V15" s="40" t="s">
        <v>29</v>
      </c>
      <c r="W15" s="40" t="s">
        <v>30</v>
      </c>
      <c r="X15" s="44" t="s">
        <v>66</v>
      </c>
      <c r="Y15" s="45"/>
    </row>
    <row r="16" spans="1:25" ht="67.5" customHeight="1" outlineLevel="1" x14ac:dyDescent="0.45">
      <c r="A16" s="23" t="s">
        <v>76</v>
      </c>
      <c r="B16" s="24" t="s">
        <v>77</v>
      </c>
      <c r="C16" s="24"/>
      <c r="D16" s="26" t="s">
        <v>39</v>
      </c>
      <c r="E16" s="26" t="s">
        <v>40</v>
      </c>
      <c r="F16" s="27" t="s">
        <v>44</v>
      </c>
      <c r="G16" s="43" t="s">
        <v>78</v>
      </c>
      <c r="H16" s="37" t="s">
        <v>79</v>
      </c>
      <c r="I16" s="38">
        <v>6700000</v>
      </c>
      <c r="J16" s="38">
        <v>6700000</v>
      </c>
      <c r="K16" s="38">
        <f t="shared" si="0"/>
        <v>0</v>
      </c>
      <c r="L16" s="39">
        <v>50400000</v>
      </c>
      <c r="M16" s="39">
        <v>10060000</v>
      </c>
      <c r="N16" s="39">
        <f t="shared" si="1"/>
        <v>40340000</v>
      </c>
      <c r="O16" s="39">
        <v>4400000</v>
      </c>
      <c r="P16" s="39">
        <v>0</v>
      </c>
      <c r="Q16" s="39">
        <f t="shared" si="2"/>
        <v>4400000</v>
      </c>
      <c r="R16" s="39">
        <v>0</v>
      </c>
      <c r="S16" s="39">
        <v>0</v>
      </c>
      <c r="T16" s="39">
        <f t="shared" si="3"/>
        <v>0</v>
      </c>
      <c r="U16" s="40" t="s">
        <v>28</v>
      </c>
      <c r="V16" s="40" t="s">
        <v>29</v>
      </c>
      <c r="W16" s="40" t="s">
        <v>30</v>
      </c>
      <c r="X16" s="44" t="s">
        <v>80</v>
      </c>
      <c r="Y16" s="46" t="s">
        <v>81</v>
      </c>
    </row>
    <row r="17" spans="1:25" ht="34.9" outlineLevel="1" x14ac:dyDescent="0.45">
      <c r="A17" s="23" t="s">
        <v>82</v>
      </c>
      <c r="B17" s="24" t="s">
        <v>22</v>
      </c>
      <c r="C17" s="24"/>
      <c r="D17" s="26" t="s">
        <v>33</v>
      </c>
      <c r="E17" s="26" t="s">
        <v>34</v>
      </c>
      <c r="F17" s="27" t="s">
        <v>25</v>
      </c>
      <c r="G17" s="43" t="s">
        <v>83</v>
      </c>
      <c r="H17" s="37" t="s">
        <v>84</v>
      </c>
      <c r="I17" s="38">
        <v>87350.9</v>
      </c>
      <c r="J17" s="38">
        <v>0</v>
      </c>
      <c r="K17" s="38">
        <f t="shared" si="0"/>
        <v>87350.9</v>
      </c>
      <c r="L17" s="39">
        <v>89097.917999999991</v>
      </c>
      <c r="M17" s="39">
        <v>0</v>
      </c>
      <c r="N17" s="39">
        <f t="shared" si="1"/>
        <v>89097.917999999991</v>
      </c>
      <c r="O17" s="39">
        <v>90879.876359999995</v>
      </c>
      <c r="P17" s="39">
        <v>0</v>
      </c>
      <c r="Q17" s="39">
        <f t="shared" si="2"/>
        <v>90879.876359999995</v>
      </c>
      <c r="R17" s="39">
        <v>92697.473887200002</v>
      </c>
      <c r="S17" s="39">
        <v>0</v>
      </c>
      <c r="T17" s="39">
        <f t="shared" si="3"/>
        <v>92697.473887200002</v>
      </c>
      <c r="U17" s="40" t="s">
        <v>47</v>
      </c>
      <c r="V17" s="40" t="s">
        <v>29</v>
      </c>
      <c r="W17" s="40" t="s">
        <v>30</v>
      </c>
      <c r="X17" s="41"/>
      <c r="Y17" s="42" t="s">
        <v>31</v>
      </c>
    </row>
    <row r="18" spans="1:25" ht="58.15" outlineLevel="1" x14ac:dyDescent="0.45">
      <c r="A18" s="23" t="s">
        <v>85</v>
      </c>
      <c r="B18" s="24" t="s">
        <v>86</v>
      </c>
      <c r="C18" s="24"/>
      <c r="D18" s="26" t="s">
        <v>33</v>
      </c>
      <c r="E18" s="26" t="s">
        <v>34</v>
      </c>
      <c r="F18" s="27" t="s">
        <v>44</v>
      </c>
      <c r="G18" s="43" t="s">
        <v>87</v>
      </c>
      <c r="H18" s="37" t="s">
        <v>88</v>
      </c>
      <c r="I18" s="38">
        <v>0</v>
      </c>
      <c r="J18" s="38">
        <v>0</v>
      </c>
      <c r="K18" s="38">
        <f t="shared" si="0"/>
        <v>0</v>
      </c>
      <c r="L18" s="39">
        <v>2000000</v>
      </c>
      <c r="M18" s="39">
        <v>0</v>
      </c>
      <c r="N18" s="39">
        <f t="shared" si="1"/>
        <v>2000000</v>
      </c>
      <c r="O18" s="39">
        <v>3000000</v>
      </c>
      <c r="P18" s="39">
        <v>0</v>
      </c>
      <c r="Q18" s="39">
        <f t="shared" si="2"/>
        <v>3000000</v>
      </c>
      <c r="R18" s="39">
        <v>3000000</v>
      </c>
      <c r="S18" s="39">
        <v>0</v>
      </c>
      <c r="T18" s="39">
        <f t="shared" si="3"/>
        <v>3000000</v>
      </c>
      <c r="U18" s="40" t="s">
        <v>47</v>
      </c>
      <c r="V18" s="40" t="s">
        <v>29</v>
      </c>
      <c r="W18" s="40" t="s">
        <v>30</v>
      </c>
      <c r="X18" s="44"/>
      <c r="Y18" s="46" t="s">
        <v>81</v>
      </c>
    </row>
    <row r="19" spans="1:25" ht="40.5" outlineLevel="1" x14ac:dyDescent="0.45">
      <c r="A19" s="23" t="s">
        <v>89</v>
      </c>
      <c r="B19" s="24" t="s">
        <v>22</v>
      </c>
      <c r="C19" s="24"/>
      <c r="D19" s="26" t="s">
        <v>58</v>
      </c>
      <c r="E19" s="26" t="s">
        <v>90</v>
      </c>
      <c r="F19" s="27" t="s">
        <v>54</v>
      </c>
      <c r="G19" s="43" t="s">
        <v>91</v>
      </c>
      <c r="H19" s="37" t="s">
        <v>92</v>
      </c>
      <c r="I19" s="38">
        <v>68000</v>
      </c>
      <c r="J19" s="38">
        <v>25090.799999999999</v>
      </c>
      <c r="K19" s="38">
        <f t="shared" si="0"/>
        <v>42909.2</v>
      </c>
      <c r="L19" s="39">
        <v>69360</v>
      </c>
      <c r="M19" s="39">
        <v>25592.615999999998</v>
      </c>
      <c r="N19" s="39">
        <f t="shared" si="1"/>
        <v>43767.384000000005</v>
      </c>
      <c r="O19" s="39">
        <v>70747.199999999997</v>
      </c>
      <c r="P19" s="39">
        <v>26104.46832</v>
      </c>
      <c r="Q19" s="39">
        <f t="shared" si="2"/>
        <v>44642.731679999997</v>
      </c>
      <c r="R19" s="39">
        <v>72162.144</v>
      </c>
      <c r="S19" s="39">
        <v>26626.5576864</v>
      </c>
      <c r="T19" s="39">
        <f t="shared" si="3"/>
        <v>45535.586313599997</v>
      </c>
      <c r="U19" s="40" t="s">
        <v>47</v>
      </c>
      <c r="V19" s="40" t="s">
        <v>29</v>
      </c>
      <c r="W19" s="40" t="s">
        <v>30</v>
      </c>
      <c r="X19" s="41"/>
      <c r="Y19" s="42" t="s">
        <v>31</v>
      </c>
    </row>
    <row r="20" spans="1:25" ht="34.9" outlineLevel="1" x14ac:dyDescent="0.45">
      <c r="A20" s="23" t="s">
        <v>93</v>
      </c>
      <c r="B20" s="24" t="s">
        <v>22</v>
      </c>
      <c r="C20" s="24"/>
      <c r="D20" s="26" t="s">
        <v>33</v>
      </c>
      <c r="E20" s="26" t="s">
        <v>34</v>
      </c>
      <c r="F20" s="27" t="s">
        <v>44</v>
      </c>
      <c r="G20" s="43" t="s">
        <v>94</v>
      </c>
      <c r="H20" s="37" t="s">
        <v>95</v>
      </c>
      <c r="I20" s="38">
        <v>263900</v>
      </c>
      <c r="J20" s="38">
        <v>0</v>
      </c>
      <c r="K20" s="38">
        <f t="shared" si="0"/>
        <v>263900</v>
      </c>
      <c r="L20" s="39">
        <v>269178</v>
      </c>
      <c r="M20" s="39">
        <v>0</v>
      </c>
      <c r="N20" s="39">
        <f t="shared" si="1"/>
        <v>269178</v>
      </c>
      <c r="O20" s="39">
        <v>274561.56</v>
      </c>
      <c r="P20" s="39">
        <v>0</v>
      </c>
      <c r="Q20" s="39">
        <f t="shared" si="2"/>
        <v>274561.56</v>
      </c>
      <c r="R20" s="39">
        <v>280052.79119999998</v>
      </c>
      <c r="S20" s="39">
        <v>0</v>
      </c>
      <c r="T20" s="39">
        <f t="shared" si="3"/>
        <v>280052.79119999998</v>
      </c>
      <c r="U20" s="40" t="s">
        <v>47</v>
      </c>
      <c r="V20" s="40" t="s">
        <v>29</v>
      </c>
      <c r="W20" s="40" t="s">
        <v>30</v>
      </c>
      <c r="X20" s="41"/>
      <c r="Y20" s="42" t="s">
        <v>31</v>
      </c>
    </row>
    <row r="21" spans="1:25" s="56" customFormat="1" ht="13.9" outlineLevel="1" x14ac:dyDescent="0.45">
      <c r="A21" s="47"/>
      <c r="B21" s="48"/>
      <c r="C21" s="48"/>
      <c r="D21" s="49"/>
      <c r="E21" s="49"/>
      <c r="F21" s="50"/>
      <c r="G21" s="51" t="s">
        <v>96</v>
      </c>
      <c r="H21" s="52"/>
      <c r="I21" s="53">
        <f t="shared" ref="I21:T21" si="4">SUM(I5:I20)</f>
        <v>69386727.330000013</v>
      </c>
      <c r="J21" s="53">
        <f t="shared" si="4"/>
        <v>6725090.7999999998</v>
      </c>
      <c r="K21" s="53">
        <f t="shared" si="4"/>
        <v>62661636.530000001</v>
      </c>
      <c r="L21" s="53">
        <f t="shared" si="4"/>
        <v>57888061.876599997</v>
      </c>
      <c r="M21" s="53">
        <f t="shared" si="4"/>
        <v>10085592.616</v>
      </c>
      <c r="N21" s="53">
        <f t="shared" si="4"/>
        <v>47802469.260600001</v>
      </c>
      <c r="O21" s="53">
        <f t="shared" si="4"/>
        <v>13460823.114132</v>
      </c>
      <c r="P21" s="53">
        <f t="shared" si="4"/>
        <v>26104.46832</v>
      </c>
      <c r="Q21" s="53">
        <f t="shared" si="4"/>
        <v>13434718.645812001</v>
      </c>
      <c r="R21" s="53">
        <f t="shared" si="4"/>
        <v>10635039.576414639</v>
      </c>
      <c r="S21" s="53">
        <f t="shared" si="4"/>
        <v>26626.5576864</v>
      </c>
      <c r="T21" s="53">
        <f t="shared" si="4"/>
        <v>10608413.018728239</v>
      </c>
      <c r="U21" s="54"/>
      <c r="V21" s="54"/>
      <c r="W21" s="54"/>
      <c r="X21" s="55"/>
      <c r="Y21" s="55"/>
    </row>
    <row r="22" spans="1:25" ht="34.9" outlineLevel="1" x14ac:dyDescent="0.45">
      <c r="A22" s="23" t="s">
        <v>62</v>
      </c>
      <c r="B22" s="24" t="s">
        <v>97</v>
      </c>
      <c r="C22" s="24" t="s">
        <v>98</v>
      </c>
      <c r="D22" s="26" t="s">
        <v>23</v>
      </c>
      <c r="E22" s="26" t="s">
        <v>24</v>
      </c>
      <c r="F22" s="27" t="s">
        <v>44</v>
      </c>
      <c r="G22" s="36" t="s">
        <v>99</v>
      </c>
      <c r="H22" s="37" t="s">
        <v>100</v>
      </c>
      <c r="I22" s="38">
        <v>0</v>
      </c>
      <c r="J22" s="38">
        <v>0</v>
      </c>
      <c r="K22" s="38">
        <f t="shared" ref="K22:K40" si="5">I22-J22</f>
        <v>0</v>
      </c>
      <c r="L22" s="39">
        <v>0</v>
      </c>
      <c r="M22" s="39">
        <v>0</v>
      </c>
      <c r="N22" s="39">
        <f t="shared" ref="N22:N40" si="6">L22-M22</f>
        <v>0</v>
      </c>
      <c r="O22" s="39">
        <v>120138</v>
      </c>
      <c r="P22" s="39">
        <v>0</v>
      </c>
      <c r="Q22" s="39">
        <f t="shared" ref="Q22:Q40" si="7">O22-P22</f>
        <v>120138</v>
      </c>
      <c r="R22" s="39">
        <v>1596113.35</v>
      </c>
      <c r="S22" s="39">
        <v>0</v>
      </c>
      <c r="T22" s="39">
        <f t="shared" ref="T22:T40" si="8">R22-S22</f>
        <v>1596113.35</v>
      </c>
      <c r="U22" s="40" t="s">
        <v>28</v>
      </c>
      <c r="V22" s="40" t="s">
        <v>29</v>
      </c>
      <c r="W22" s="40" t="s">
        <v>101</v>
      </c>
      <c r="X22" s="44"/>
      <c r="Y22" s="46" t="s">
        <v>81</v>
      </c>
    </row>
    <row r="23" spans="1:25" ht="34.9" outlineLevel="1" x14ac:dyDescent="0.45">
      <c r="A23" s="23" t="s">
        <v>62</v>
      </c>
      <c r="B23" s="24" t="s">
        <v>97</v>
      </c>
      <c r="C23" s="24" t="s">
        <v>102</v>
      </c>
      <c r="D23" s="26" t="s">
        <v>23</v>
      </c>
      <c r="E23" s="26" t="s">
        <v>24</v>
      </c>
      <c r="F23" s="27" t="s">
        <v>44</v>
      </c>
      <c r="G23" s="36" t="s">
        <v>103</v>
      </c>
      <c r="H23" s="57" t="s">
        <v>104</v>
      </c>
      <c r="I23" s="38">
        <v>0</v>
      </c>
      <c r="J23" s="38">
        <v>0</v>
      </c>
      <c r="K23" s="38">
        <f t="shared" si="5"/>
        <v>0</v>
      </c>
      <c r="L23" s="39">
        <v>100000</v>
      </c>
      <c r="M23" s="39">
        <v>0</v>
      </c>
      <c r="N23" s="39">
        <f t="shared" si="6"/>
        <v>100000</v>
      </c>
      <c r="O23" s="39">
        <v>927242</v>
      </c>
      <c r="P23" s="39">
        <v>0</v>
      </c>
      <c r="Q23" s="39">
        <f t="shared" si="7"/>
        <v>927242</v>
      </c>
      <c r="R23" s="39">
        <v>4622587.7699999996</v>
      </c>
      <c r="S23" s="39">
        <v>0</v>
      </c>
      <c r="T23" s="39">
        <f t="shared" si="8"/>
        <v>4622587.7699999996</v>
      </c>
      <c r="U23" s="40" t="s">
        <v>28</v>
      </c>
      <c r="V23" s="40" t="s">
        <v>29</v>
      </c>
      <c r="W23" s="40" t="s">
        <v>101</v>
      </c>
      <c r="X23" s="44" t="s">
        <v>105</v>
      </c>
      <c r="Y23" s="46" t="s">
        <v>81</v>
      </c>
    </row>
    <row r="24" spans="1:25" ht="34.9" outlineLevel="1" x14ac:dyDescent="0.45">
      <c r="A24" s="23" t="s">
        <v>106</v>
      </c>
      <c r="B24" s="24" t="s">
        <v>107</v>
      </c>
      <c r="C24" s="24" t="s">
        <v>108</v>
      </c>
      <c r="D24" s="26" t="s">
        <v>23</v>
      </c>
      <c r="E24" s="26" t="s">
        <v>24</v>
      </c>
      <c r="F24" s="27" t="s">
        <v>44</v>
      </c>
      <c r="G24" s="36" t="s">
        <v>109</v>
      </c>
      <c r="H24" s="57" t="s">
        <v>110</v>
      </c>
      <c r="I24" s="38">
        <v>225000</v>
      </c>
      <c r="J24" s="38">
        <v>0</v>
      </c>
      <c r="K24" s="38">
        <f t="shared" si="5"/>
        <v>225000</v>
      </c>
      <c r="L24" s="39">
        <v>14000000</v>
      </c>
      <c r="M24" s="39">
        <v>0</v>
      </c>
      <c r="N24" s="39">
        <f t="shared" si="6"/>
        <v>14000000</v>
      </c>
      <c r="O24" s="39">
        <v>5850000</v>
      </c>
      <c r="P24" s="39">
        <v>0</v>
      </c>
      <c r="Q24" s="39">
        <f t="shared" si="7"/>
        <v>5850000</v>
      </c>
      <c r="R24" s="39">
        <v>100000</v>
      </c>
      <c r="S24" s="39">
        <v>0</v>
      </c>
      <c r="T24" s="39">
        <f t="shared" si="8"/>
        <v>100000</v>
      </c>
      <c r="U24" s="40" t="s">
        <v>28</v>
      </c>
      <c r="V24" s="40" t="s">
        <v>29</v>
      </c>
      <c r="W24" s="40" t="s">
        <v>101</v>
      </c>
      <c r="X24" s="44"/>
      <c r="Y24" s="42" t="s">
        <v>31</v>
      </c>
    </row>
    <row r="25" spans="1:25" ht="34.9" outlineLevel="1" x14ac:dyDescent="0.45">
      <c r="A25" s="23" t="s">
        <v>111</v>
      </c>
      <c r="B25" s="24" t="s">
        <v>112</v>
      </c>
      <c r="C25" s="24" t="s">
        <v>113</v>
      </c>
      <c r="D25" s="26" t="s">
        <v>23</v>
      </c>
      <c r="E25" s="26" t="s">
        <v>24</v>
      </c>
      <c r="F25" s="27" t="s">
        <v>44</v>
      </c>
      <c r="G25" s="36" t="s">
        <v>114</v>
      </c>
      <c r="H25" s="57" t="s">
        <v>115</v>
      </c>
      <c r="I25" s="38">
        <v>4000000</v>
      </c>
      <c r="J25" s="38">
        <v>900000</v>
      </c>
      <c r="K25" s="38">
        <f t="shared" si="5"/>
        <v>3100000</v>
      </c>
      <c r="L25" s="39">
        <v>8231000</v>
      </c>
      <c r="M25" s="39">
        <v>1125000</v>
      </c>
      <c r="N25" s="39">
        <f t="shared" si="6"/>
        <v>7106000</v>
      </c>
      <c r="O25" s="39">
        <v>0</v>
      </c>
      <c r="P25" s="39">
        <v>0</v>
      </c>
      <c r="Q25" s="39">
        <f t="shared" si="7"/>
        <v>0</v>
      </c>
      <c r="R25" s="39">
        <v>0</v>
      </c>
      <c r="S25" s="39">
        <v>0</v>
      </c>
      <c r="T25" s="39">
        <f t="shared" si="8"/>
        <v>0</v>
      </c>
      <c r="U25" s="40" t="s">
        <v>28</v>
      </c>
      <c r="V25" s="40" t="s">
        <v>29</v>
      </c>
      <c r="W25" s="40" t="s">
        <v>101</v>
      </c>
      <c r="X25" s="44"/>
      <c r="Y25" s="42" t="s">
        <v>31</v>
      </c>
    </row>
    <row r="26" spans="1:25" ht="41.65" outlineLevel="1" x14ac:dyDescent="0.45">
      <c r="A26" s="23" t="s">
        <v>116</v>
      </c>
      <c r="B26" s="24" t="s">
        <v>112</v>
      </c>
      <c r="C26" s="24" t="s">
        <v>117</v>
      </c>
      <c r="D26" s="26" t="s">
        <v>23</v>
      </c>
      <c r="E26" s="26" t="s">
        <v>24</v>
      </c>
      <c r="F26" s="27" t="s">
        <v>44</v>
      </c>
      <c r="G26" s="36" t="s">
        <v>118</v>
      </c>
      <c r="H26" s="37" t="s">
        <v>119</v>
      </c>
      <c r="I26" s="38">
        <v>0</v>
      </c>
      <c r="J26" s="38">
        <v>0</v>
      </c>
      <c r="K26" s="38">
        <f t="shared" si="5"/>
        <v>0</v>
      </c>
      <c r="L26" s="39">
        <v>0</v>
      </c>
      <c r="M26" s="39">
        <v>0</v>
      </c>
      <c r="N26" s="39">
        <f t="shared" si="6"/>
        <v>0</v>
      </c>
      <c r="O26" s="39">
        <v>50000</v>
      </c>
      <c r="P26" s="39">
        <v>0</v>
      </c>
      <c r="Q26" s="39">
        <f t="shared" si="7"/>
        <v>50000</v>
      </c>
      <c r="R26" s="39">
        <v>324254</v>
      </c>
      <c r="S26" s="39">
        <v>0</v>
      </c>
      <c r="T26" s="39">
        <f t="shared" si="8"/>
        <v>324254</v>
      </c>
      <c r="U26" s="40" t="s">
        <v>28</v>
      </c>
      <c r="V26" s="40" t="s">
        <v>29</v>
      </c>
      <c r="W26" s="40" t="s">
        <v>101</v>
      </c>
      <c r="X26" s="44" t="s">
        <v>120</v>
      </c>
      <c r="Y26" s="46" t="s">
        <v>81</v>
      </c>
    </row>
    <row r="27" spans="1:25" ht="46.5" outlineLevel="1" x14ac:dyDescent="0.45">
      <c r="A27" s="23" t="s">
        <v>121</v>
      </c>
      <c r="B27" s="24" t="s">
        <v>122</v>
      </c>
      <c r="C27" s="24"/>
      <c r="D27" s="26" t="s">
        <v>39</v>
      </c>
      <c r="E27" s="26" t="s">
        <v>40</v>
      </c>
      <c r="F27" s="26" t="s">
        <v>44</v>
      </c>
      <c r="G27" s="36" t="s">
        <v>123</v>
      </c>
      <c r="H27" s="37" t="s">
        <v>124</v>
      </c>
      <c r="I27" s="38">
        <v>940000</v>
      </c>
      <c r="J27" s="38">
        <v>0</v>
      </c>
      <c r="K27" s="38">
        <f t="shared" si="5"/>
        <v>940000</v>
      </c>
      <c r="L27" s="39">
        <v>0</v>
      </c>
      <c r="M27" s="39">
        <v>300000</v>
      </c>
      <c r="N27" s="39">
        <f t="shared" si="6"/>
        <v>-300000</v>
      </c>
      <c r="O27" s="39"/>
      <c r="P27" s="39"/>
      <c r="Q27" s="39">
        <f t="shared" si="7"/>
        <v>0</v>
      </c>
      <c r="R27" s="39"/>
      <c r="S27" s="39"/>
      <c r="T27" s="39">
        <f t="shared" si="8"/>
        <v>0</v>
      </c>
      <c r="U27" s="40" t="s">
        <v>28</v>
      </c>
      <c r="V27" s="40" t="s">
        <v>29</v>
      </c>
      <c r="W27" s="40" t="s">
        <v>101</v>
      </c>
      <c r="X27" s="44" t="s">
        <v>125</v>
      </c>
      <c r="Y27" s="42" t="s">
        <v>31</v>
      </c>
    </row>
    <row r="28" spans="1:25" ht="67.5" outlineLevel="1" x14ac:dyDescent="0.45">
      <c r="A28" s="23" t="s">
        <v>126</v>
      </c>
      <c r="B28" s="24" t="s">
        <v>49</v>
      </c>
      <c r="C28" s="24"/>
      <c r="D28" s="26" t="s">
        <v>39</v>
      </c>
      <c r="E28" s="26" t="s">
        <v>40</v>
      </c>
      <c r="F28" s="27" t="s">
        <v>44</v>
      </c>
      <c r="G28" s="36" t="s">
        <v>127</v>
      </c>
      <c r="H28" s="37" t="s">
        <v>128</v>
      </c>
      <c r="I28" s="38">
        <v>100000</v>
      </c>
      <c r="J28" s="38">
        <v>0</v>
      </c>
      <c r="K28" s="38">
        <f t="shared" si="5"/>
        <v>100000</v>
      </c>
      <c r="L28" s="39">
        <v>400000</v>
      </c>
      <c r="M28" s="39">
        <v>0</v>
      </c>
      <c r="N28" s="39">
        <f t="shared" si="6"/>
        <v>400000</v>
      </c>
      <c r="O28" s="39">
        <v>3750000</v>
      </c>
      <c r="P28" s="39"/>
      <c r="Q28" s="39">
        <f t="shared" si="7"/>
        <v>3750000</v>
      </c>
      <c r="R28" s="39">
        <v>3750000</v>
      </c>
      <c r="S28" s="39"/>
      <c r="T28" s="39">
        <f t="shared" si="8"/>
        <v>3750000</v>
      </c>
      <c r="U28" s="40" t="s">
        <v>28</v>
      </c>
      <c r="V28" s="40" t="s">
        <v>29</v>
      </c>
      <c r="W28" s="40" t="s">
        <v>101</v>
      </c>
      <c r="X28" s="44" t="s">
        <v>129</v>
      </c>
      <c r="Y28" s="42" t="s">
        <v>31</v>
      </c>
    </row>
    <row r="29" spans="1:25" ht="40.5" outlineLevel="1" x14ac:dyDescent="0.45">
      <c r="A29" s="23" t="s">
        <v>130</v>
      </c>
      <c r="B29" s="24" t="s">
        <v>97</v>
      </c>
      <c r="C29" s="24" t="s">
        <v>131</v>
      </c>
      <c r="D29" s="26" t="s">
        <v>23</v>
      </c>
      <c r="E29" s="26" t="s">
        <v>24</v>
      </c>
      <c r="F29" s="27" t="s">
        <v>44</v>
      </c>
      <c r="G29" s="36" t="s">
        <v>132</v>
      </c>
      <c r="H29" s="57" t="s">
        <v>133</v>
      </c>
      <c r="I29" s="38">
        <v>200000</v>
      </c>
      <c r="J29" s="38">
        <v>0</v>
      </c>
      <c r="K29" s="38">
        <f t="shared" si="5"/>
        <v>200000</v>
      </c>
      <c r="L29" s="39">
        <v>350000</v>
      </c>
      <c r="M29" s="39">
        <v>0</v>
      </c>
      <c r="N29" s="39">
        <f t="shared" si="6"/>
        <v>350000</v>
      </c>
      <c r="O29" s="39">
        <v>3478706</v>
      </c>
      <c r="P29" s="39">
        <v>0</v>
      </c>
      <c r="Q29" s="39">
        <f t="shared" si="7"/>
        <v>3478706</v>
      </c>
      <c r="R29" s="39">
        <v>3478706</v>
      </c>
      <c r="S29" s="39">
        <v>0</v>
      </c>
      <c r="T29" s="39">
        <f t="shared" si="8"/>
        <v>3478706</v>
      </c>
      <c r="U29" s="40" t="s">
        <v>28</v>
      </c>
      <c r="V29" s="40" t="s">
        <v>29</v>
      </c>
      <c r="W29" s="40" t="s">
        <v>101</v>
      </c>
      <c r="X29" s="44" t="s">
        <v>134</v>
      </c>
      <c r="Y29" s="42" t="s">
        <v>31</v>
      </c>
    </row>
    <row r="30" spans="1:25" ht="33.4" customHeight="1" outlineLevel="1" x14ac:dyDescent="0.45">
      <c r="A30" s="23" t="s">
        <v>135</v>
      </c>
      <c r="B30" s="24"/>
      <c r="C30" s="24"/>
      <c r="D30" s="26" t="s">
        <v>39</v>
      </c>
      <c r="E30" s="26" t="s">
        <v>40</v>
      </c>
      <c r="F30" s="27" t="s">
        <v>44</v>
      </c>
      <c r="G30" s="36" t="s">
        <v>136</v>
      </c>
      <c r="H30" s="37" t="s">
        <v>137</v>
      </c>
      <c r="I30" s="38">
        <v>100000</v>
      </c>
      <c r="J30" s="38">
        <v>0</v>
      </c>
      <c r="K30" s="38">
        <f t="shared" si="5"/>
        <v>100000</v>
      </c>
      <c r="L30" s="39">
        <v>900000</v>
      </c>
      <c r="M30" s="39">
        <v>0</v>
      </c>
      <c r="N30" s="39">
        <f t="shared" si="6"/>
        <v>900000</v>
      </c>
      <c r="O30" s="39">
        <v>0</v>
      </c>
      <c r="P30" s="39">
        <v>0</v>
      </c>
      <c r="Q30" s="39">
        <f t="shared" si="7"/>
        <v>0</v>
      </c>
      <c r="R30" s="39">
        <v>0</v>
      </c>
      <c r="S30" s="39">
        <v>0</v>
      </c>
      <c r="T30" s="39">
        <f t="shared" si="8"/>
        <v>0</v>
      </c>
      <c r="U30" s="40" t="s">
        <v>47</v>
      </c>
      <c r="V30" s="40" t="s">
        <v>29</v>
      </c>
      <c r="W30" s="40" t="s">
        <v>101</v>
      </c>
      <c r="X30" s="44" t="s">
        <v>66</v>
      </c>
      <c r="Y30" s="45"/>
    </row>
    <row r="31" spans="1:25" ht="34.9" outlineLevel="1" x14ac:dyDescent="0.45">
      <c r="A31" s="23" t="s">
        <v>62</v>
      </c>
      <c r="B31" s="24" t="s">
        <v>112</v>
      </c>
      <c r="C31" s="24" t="s">
        <v>102</v>
      </c>
      <c r="D31" s="26" t="s">
        <v>23</v>
      </c>
      <c r="E31" s="26" t="s">
        <v>24</v>
      </c>
      <c r="F31" s="27" t="s">
        <v>138</v>
      </c>
      <c r="G31" s="36" t="s">
        <v>139</v>
      </c>
      <c r="H31" s="37" t="s">
        <v>140</v>
      </c>
      <c r="I31" s="38">
        <v>0</v>
      </c>
      <c r="J31" s="38">
        <v>0</v>
      </c>
      <c r="K31" s="38">
        <f t="shared" si="5"/>
        <v>0</v>
      </c>
      <c r="L31" s="39">
        <v>0</v>
      </c>
      <c r="M31" s="39">
        <v>0</v>
      </c>
      <c r="N31" s="39">
        <f t="shared" si="6"/>
        <v>0</v>
      </c>
      <c r="O31" s="39">
        <v>100000</v>
      </c>
      <c r="P31" s="39">
        <v>0</v>
      </c>
      <c r="Q31" s="39">
        <f t="shared" si="7"/>
        <v>100000</v>
      </c>
      <c r="R31" s="39">
        <v>5039235</v>
      </c>
      <c r="S31" s="39">
        <v>0</v>
      </c>
      <c r="T31" s="39">
        <f t="shared" si="8"/>
        <v>5039235</v>
      </c>
      <c r="U31" s="40" t="s">
        <v>28</v>
      </c>
      <c r="V31" s="40" t="s">
        <v>29</v>
      </c>
      <c r="W31" s="40" t="s">
        <v>101</v>
      </c>
      <c r="X31" s="44" t="s">
        <v>141</v>
      </c>
      <c r="Y31" s="46" t="s">
        <v>81</v>
      </c>
    </row>
    <row r="32" spans="1:25" ht="40.5" outlineLevel="1" x14ac:dyDescent="0.45">
      <c r="A32" s="23" t="s">
        <v>62</v>
      </c>
      <c r="B32" s="24" t="s">
        <v>142</v>
      </c>
      <c r="C32" s="24" t="s">
        <v>113</v>
      </c>
      <c r="D32" s="26" t="s">
        <v>23</v>
      </c>
      <c r="E32" s="26" t="s">
        <v>24</v>
      </c>
      <c r="F32" s="27" t="s">
        <v>44</v>
      </c>
      <c r="G32" s="36" t="s">
        <v>143</v>
      </c>
      <c r="H32" s="58" t="s">
        <v>144</v>
      </c>
      <c r="I32" s="38">
        <v>0</v>
      </c>
      <c r="J32" s="38">
        <v>0</v>
      </c>
      <c r="K32" s="38">
        <f t="shared" si="5"/>
        <v>0</v>
      </c>
      <c r="L32" s="39">
        <v>60000</v>
      </c>
      <c r="M32" s="39">
        <v>0</v>
      </c>
      <c r="N32" s="39">
        <f t="shared" si="6"/>
        <v>60000</v>
      </c>
      <c r="O32" s="39">
        <v>500000</v>
      </c>
      <c r="P32" s="39">
        <v>0</v>
      </c>
      <c r="Q32" s="39">
        <f t="shared" si="7"/>
        <v>500000</v>
      </c>
      <c r="R32" s="39">
        <v>5033524</v>
      </c>
      <c r="S32" s="39">
        <v>0</v>
      </c>
      <c r="T32" s="39">
        <f t="shared" si="8"/>
        <v>5033524</v>
      </c>
      <c r="U32" s="40" t="s">
        <v>47</v>
      </c>
      <c r="V32" s="40" t="s">
        <v>29</v>
      </c>
      <c r="W32" s="40" t="s">
        <v>101</v>
      </c>
      <c r="X32" s="44" t="s">
        <v>145</v>
      </c>
      <c r="Y32" s="46" t="s">
        <v>81</v>
      </c>
    </row>
    <row r="33" spans="1:25" ht="54" outlineLevel="1" x14ac:dyDescent="0.45">
      <c r="A33" s="23" t="s">
        <v>146</v>
      </c>
      <c r="B33" s="24" t="s">
        <v>22</v>
      </c>
      <c r="C33" s="24"/>
      <c r="D33" s="26" t="s">
        <v>23</v>
      </c>
      <c r="E33" s="26" t="s">
        <v>147</v>
      </c>
      <c r="F33" s="27" t="s">
        <v>25</v>
      </c>
      <c r="G33" s="36" t="s">
        <v>148</v>
      </c>
      <c r="H33" s="37" t="s">
        <v>149</v>
      </c>
      <c r="I33" s="38">
        <v>101499.99999999999</v>
      </c>
      <c r="J33" s="38">
        <v>0</v>
      </c>
      <c r="K33" s="38">
        <f t="shared" si="5"/>
        <v>101499.99999999999</v>
      </c>
      <c r="L33" s="39">
        <v>103529.99999999999</v>
      </c>
      <c r="M33" s="39">
        <v>0</v>
      </c>
      <c r="N33" s="39">
        <f t="shared" si="6"/>
        <v>103529.99999999999</v>
      </c>
      <c r="O33" s="39">
        <v>105600.59999999999</v>
      </c>
      <c r="P33" s="39">
        <v>0</v>
      </c>
      <c r="Q33" s="39">
        <f t="shared" si="7"/>
        <v>105600.59999999999</v>
      </c>
      <c r="R33" s="39">
        <v>107712.61199999999</v>
      </c>
      <c r="S33" s="39">
        <v>0</v>
      </c>
      <c r="T33" s="39">
        <f t="shared" si="8"/>
        <v>107712.61199999999</v>
      </c>
      <c r="U33" s="40" t="s">
        <v>37</v>
      </c>
      <c r="V33" s="40" t="s">
        <v>29</v>
      </c>
      <c r="W33" s="40" t="s">
        <v>101</v>
      </c>
      <c r="X33" s="41"/>
      <c r="Y33" s="42" t="s">
        <v>31</v>
      </c>
    </row>
    <row r="34" spans="1:25" ht="26.25" customHeight="1" outlineLevel="1" x14ac:dyDescent="0.45">
      <c r="A34" s="23" t="s">
        <v>150</v>
      </c>
      <c r="B34" s="24" t="s">
        <v>151</v>
      </c>
      <c r="C34" s="24" t="s">
        <v>152</v>
      </c>
      <c r="D34" s="26" t="s">
        <v>23</v>
      </c>
      <c r="E34" s="26" t="s">
        <v>24</v>
      </c>
      <c r="F34" s="26" t="s">
        <v>44</v>
      </c>
      <c r="G34" s="36" t="s">
        <v>153</v>
      </c>
      <c r="H34" s="57" t="s">
        <v>154</v>
      </c>
      <c r="I34" s="38">
        <v>3128000</v>
      </c>
      <c r="J34" s="38">
        <v>0</v>
      </c>
      <c r="K34" s="38">
        <f t="shared" si="5"/>
        <v>3128000</v>
      </c>
      <c r="L34" s="39">
        <v>5428000</v>
      </c>
      <c r="M34" s="39">
        <v>0</v>
      </c>
      <c r="N34" s="39">
        <f t="shared" si="6"/>
        <v>5428000</v>
      </c>
      <c r="O34" s="39">
        <v>100000</v>
      </c>
      <c r="P34" s="39">
        <v>0</v>
      </c>
      <c r="Q34" s="39">
        <f t="shared" si="7"/>
        <v>100000</v>
      </c>
      <c r="R34" s="39">
        <v>0</v>
      </c>
      <c r="S34" s="39">
        <v>0</v>
      </c>
      <c r="T34" s="39">
        <f t="shared" si="8"/>
        <v>0</v>
      </c>
      <c r="U34" s="40" t="s">
        <v>28</v>
      </c>
      <c r="V34" s="40" t="s">
        <v>155</v>
      </c>
      <c r="W34" s="40" t="s">
        <v>156</v>
      </c>
      <c r="X34" s="44" t="s">
        <v>157</v>
      </c>
      <c r="Y34" s="42" t="s">
        <v>31</v>
      </c>
    </row>
    <row r="35" spans="1:25" ht="34.9" outlineLevel="1" x14ac:dyDescent="0.45">
      <c r="A35" s="23" t="s">
        <v>158</v>
      </c>
      <c r="B35" s="24" t="s">
        <v>159</v>
      </c>
      <c r="C35" s="24" t="s">
        <v>113</v>
      </c>
      <c r="D35" s="26" t="s">
        <v>23</v>
      </c>
      <c r="E35" s="26" t="s">
        <v>24</v>
      </c>
      <c r="F35" s="27" t="s">
        <v>44</v>
      </c>
      <c r="G35" s="36" t="s">
        <v>160</v>
      </c>
      <c r="H35" s="59" t="s">
        <v>161</v>
      </c>
      <c r="I35" s="38">
        <v>50000</v>
      </c>
      <c r="J35" s="38">
        <v>0</v>
      </c>
      <c r="K35" s="38">
        <f t="shared" si="5"/>
        <v>50000</v>
      </c>
      <c r="L35" s="39">
        <v>500000</v>
      </c>
      <c r="M35" s="39">
        <v>0</v>
      </c>
      <c r="N35" s="39">
        <f t="shared" si="6"/>
        <v>500000</v>
      </c>
      <c r="O35" s="39">
        <v>4917672</v>
      </c>
      <c r="P35" s="39">
        <v>0</v>
      </c>
      <c r="Q35" s="39">
        <f t="shared" si="7"/>
        <v>4917672</v>
      </c>
      <c r="R35" s="39">
        <v>4917672</v>
      </c>
      <c r="S35" s="39">
        <v>0</v>
      </c>
      <c r="T35" s="39">
        <f t="shared" si="8"/>
        <v>4917672</v>
      </c>
      <c r="U35" s="40" t="s">
        <v>28</v>
      </c>
      <c r="V35" s="40" t="s">
        <v>29</v>
      </c>
      <c r="W35" s="40" t="s">
        <v>101</v>
      </c>
      <c r="X35" s="44" t="s">
        <v>162</v>
      </c>
      <c r="Y35" s="42" t="s">
        <v>31</v>
      </c>
    </row>
    <row r="36" spans="1:25" ht="34.9" outlineLevel="1" x14ac:dyDescent="0.45">
      <c r="A36" s="23" t="s">
        <v>163</v>
      </c>
      <c r="B36" s="24" t="s">
        <v>49</v>
      </c>
      <c r="C36" s="24"/>
      <c r="D36" s="26" t="s">
        <v>39</v>
      </c>
      <c r="E36" s="26" t="s">
        <v>40</v>
      </c>
      <c r="F36" s="26" t="s">
        <v>44</v>
      </c>
      <c r="G36" s="36" t="s">
        <v>164</v>
      </c>
      <c r="H36" s="37" t="s">
        <v>165</v>
      </c>
      <c r="I36" s="38">
        <v>750000</v>
      </c>
      <c r="J36" s="38"/>
      <c r="K36" s="38">
        <f t="shared" si="5"/>
        <v>750000</v>
      </c>
      <c r="L36" s="39"/>
      <c r="M36" s="39"/>
      <c r="N36" s="39">
        <f t="shared" si="6"/>
        <v>0</v>
      </c>
      <c r="O36" s="39"/>
      <c r="P36" s="39"/>
      <c r="Q36" s="39">
        <f t="shared" si="7"/>
        <v>0</v>
      </c>
      <c r="R36" s="39"/>
      <c r="S36" s="39"/>
      <c r="T36" s="39">
        <f t="shared" si="8"/>
        <v>0</v>
      </c>
      <c r="U36" s="40" t="s">
        <v>28</v>
      </c>
      <c r="V36" s="40" t="s">
        <v>29</v>
      </c>
      <c r="W36" s="40" t="s">
        <v>101</v>
      </c>
      <c r="X36" s="44"/>
      <c r="Y36" s="42" t="s">
        <v>31</v>
      </c>
    </row>
    <row r="37" spans="1:25" ht="54" outlineLevel="1" x14ac:dyDescent="0.45">
      <c r="A37" s="23" t="s">
        <v>166</v>
      </c>
      <c r="B37" s="24" t="s">
        <v>151</v>
      </c>
      <c r="C37" s="24" t="s">
        <v>167</v>
      </c>
      <c r="D37" s="26" t="s">
        <v>23</v>
      </c>
      <c r="E37" s="26" t="s">
        <v>24</v>
      </c>
      <c r="F37" s="27" t="s">
        <v>44</v>
      </c>
      <c r="G37" s="36" t="s">
        <v>168</v>
      </c>
      <c r="H37" s="37" t="s">
        <v>169</v>
      </c>
      <c r="I37" s="38">
        <v>100000</v>
      </c>
      <c r="J37" s="38">
        <v>0</v>
      </c>
      <c r="K37" s="38">
        <f t="shared" si="5"/>
        <v>100000</v>
      </c>
      <c r="L37" s="39">
        <v>1848905</v>
      </c>
      <c r="M37" s="39">
        <v>0</v>
      </c>
      <c r="N37" s="39">
        <f t="shared" si="6"/>
        <v>1848905</v>
      </c>
      <c r="O37" s="39">
        <v>3118248</v>
      </c>
      <c r="P37" s="39">
        <v>0</v>
      </c>
      <c r="Q37" s="39">
        <f t="shared" si="7"/>
        <v>3118248</v>
      </c>
      <c r="R37" s="39">
        <v>1299270</v>
      </c>
      <c r="S37" s="39">
        <v>0</v>
      </c>
      <c r="T37" s="39">
        <f t="shared" si="8"/>
        <v>1299270</v>
      </c>
      <c r="U37" s="40" t="s">
        <v>28</v>
      </c>
      <c r="V37" s="40" t="s">
        <v>29</v>
      </c>
      <c r="W37" s="40" t="s">
        <v>101</v>
      </c>
      <c r="X37" s="44" t="s">
        <v>170</v>
      </c>
      <c r="Y37" s="42" t="s">
        <v>31</v>
      </c>
    </row>
    <row r="38" spans="1:25" ht="34.9" outlineLevel="1" x14ac:dyDescent="0.45">
      <c r="A38" s="23" t="s">
        <v>171</v>
      </c>
      <c r="B38" s="24" t="s">
        <v>49</v>
      </c>
      <c r="C38" s="24"/>
      <c r="D38" s="26" t="s">
        <v>39</v>
      </c>
      <c r="E38" s="26" t="s">
        <v>40</v>
      </c>
      <c r="F38" s="27" t="s">
        <v>44</v>
      </c>
      <c r="G38" s="36" t="s">
        <v>172</v>
      </c>
      <c r="H38" s="37" t="s">
        <v>173</v>
      </c>
      <c r="I38" s="38">
        <v>125000</v>
      </c>
      <c r="J38" s="38">
        <v>0</v>
      </c>
      <c r="K38" s="38">
        <f t="shared" si="5"/>
        <v>125000</v>
      </c>
      <c r="L38" s="39">
        <v>0</v>
      </c>
      <c r="M38" s="39">
        <v>0</v>
      </c>
      <c r="N38" s="39">
        <f t="shared" si="6"/>
        <v>0</v>
      </c>
      <c r="O38" s="39"/>
      <c r="P38" s="39"/>
      <c r="Q38" s="39">
        <f t="shared" si="7"/>
        <v>0</v>
      </c>
      <c r="R38" s="39"/>
      <c r="S38" s="39"/>
      <c r="T38" s="39">
        <f t="shared" si="8"/>
        <v>0</v>
      </c>
      <c r="U38" s="40" t="s">
        <v>28</v>
      </c>
      <c r="V38" s="40" t="s">
        <v>29</v>
      </c>
      <c r="W38" s="40" t="s">
        <v>101</v>
      </c>
      <c r="X38" s="44"/>
      <c r="Y38" s="42" t="s">
        <v>31</v>
      </c>
    </row>
    <row r="39" spans="1:25" ht="34.9" outlineLevel="1" x14ac:dyDescent="0.45">
      <c r="A39" s="23" t="s">
        <v>174</v>
      </c>
      <c r="B39" s="24" t="s">
        <v>159</v>
      </c>
      <c r="C39" s="24" t="s">
        <v>175</v>
      </c>
      <c r="D39" s="26" t="s">
        <v>23</v>
      </c>
      <c r="E39" s="26" t="s">
        <v>24</v>
      </c>
      <c r="F39" s="26" t="s">
        <v>44</v>
      </c>
      <c r="G39" s="36" t="s">
        <v>176</v>
      </c>
      <c r="H39" s="57" t="s">
        <v>177</v>
      </c>
      <c r="I39" s="38">
        <v>620000</v>
      </c>
      <c r="J39" s="38">
        <v>0</v>
      </c>
      <c r="K39" s="38">
        <f t="shared" si="5"/>
        <v>620000</v>
      </c>
      <c r="L39" s="39">
        <v>9248769</v>
      </c>
      <c r="M39" s="39">
        <v>0</v>
      </c>
      <c r="N39" s="39">
        <f t="shared" si="6"/>
        <v>9248769</v>
      </c>
      <c r="O39" s="39">
        <v>9248729</v>
      </c>
      <c r="P39" s="39">
        <v>0</v>
      </c>
      <c r="Q39" s="39">
        <f t="shared" si="7"/>
        <v>9248729</v>
      </c>
      <c r="R39" s="39">
        <v>0</v>
      </c>
      <c r="S39" s="39">
        <v>0</v>
      </c>
      <c r="T39" s="39">
        <f t="shared" si="8"/>
        <v>0</v>
      </c>
      <c r="U39" s="40" t="s">
        <v>28</v>
      </c>
      <c r="V39" s="40" t="s">
        <v>155</v>
      </c>
      <c r="W39" s="40" t="s">
        <v>178</v>
      </c>
      <c r="X39" s="44" t="s">
        <v>179</v>
      </c>
      <c r="Y39" s="42" t="s">
        <v>31</v>
      </c>
    </row>
    <row r="40" spans="1:25" ht="34.9" outlineLevel="1" x14ac:dyDescent="0.45">
      <c r="A40" s="23" t="s">
        <v>62</v>
      </c>
      <c r="B40" s="24"/>
      <c r="C40" s="24"/>
      <c r="D40" s="26" t="s">
        <v>58</v>
      </c>
      <c r="E40" s="26" t="s">
        <v>180</v>
      </c>
      <c r="F40" s="26" t="s">
        <v>54</v>
      </c>
      <c r="G40" s="36" t="s">
        <v>181</v>
      </c>
      <c r="H40" s="37" t="s">
        <v>182</v>
      </c>
      <c r="I40" s="38">
        <v>150000</v>
      </c>
      <c r="J40" s="38">
        <v>0</v>
      </c>
      <c r="K40" s="38">
        <f t="shared" si="5"/>
        <v>150000</v>
      </c>
      <c r="L40" s="39">
        <v>2000000</v>
      </c>
      <c r="M40" s="39">
        <v>0</v>
      </c>
      <c r="N40" s="39">
        <f t="shared" si="6"/>
        <v>2000000</v>
      </c>
      <c r="O40" s="39">
        <v>2000000</v>
      </c>
      <c r="P40" s="39">
        <v>0</v>
      </c>
      <c r="Q40" s="39">
        <f t="shared" si="7"/>
        <v>2000000</v>
      </c>
      <c r="R40" s="39">
        <v>0</v>
      </c>
      <c r="S40" s="39">
        <v>0</v>
      </c>
      <c r="T40" s="39">
        <f t="shared" si="8"/>
        <v>0</v>
      </c>
      <c r="U40" s="40" t="s">
        <v>28</v>
      </c>
      <c r="V40" s="40" t="s">
        <v>29</v>
      </c>
      <c r="W40" s="40" t="s">
        <v>101</v>
      </c>
      <c r="X40" s="44" t="s">
        <v>66</v>
      </c>
      <c r="Y40" s="45"/>
    </row>
    <row r="41" spans="1:25" s="56" customFormat="1" ht="13.9" outlineLevel="1" x14ac:dyDescent="0.45">
      <c r="A41" s="47"/>
      <c r="B41" s="48"/>
      <c r="C41" s="48"/>
      <c r="D41" s="49"/>
      <c r="E41" s="49"/>
      <c r="F41" s="50"/>
      <c r="G41" s="51" t="s">
        <v>183</v>
      </c>
      <c r="H41" s="52"/>
      <c r="I41" s="53">
        <f t="shared" ref="I41:T41" si="9">SUM(I22:I40)</f>
        <v>10589500</v>
      </c>
      <c r="J41" s="53">
        <f t="shared" si="9"/>
        <v>900000</v>
      </c>
      <c r="K41" s="53">
        <f t="shared" si="9"/>
        <v>9689500</v>
      </c>
      <c r="L41" s="53">
        <f t="shared" si="9"/>
        <v>43170204</v>
      </c>
      <c r="M41" s="53">
        <f t="shared" si="9"/>
        <v>1425000</v>
      </c>
      <c r="N41" s="53">
        <f t="shared" si="9"/>
        <v>41745204</v>
      </c>
      <c r="O41" s="53">
        <f t="shared" si="9"/>
        <v>34266335.600000001</v>
      </c>
      <c r="P41" s="53">
        <f t="shared" si="9"/>
        <v>0</v>
      </c>
      <c r="Q41" s="53">
        <f t="shared" si="9"/>
        <v>34266335.600000001</v>
      </c>
      <c r="R41" s="53">
        <f t="shared" si="9"/>
        <v>30269074.731999997</v>
      </c>
      <c r="S41" s="53">
        <f t="shared" si="9"/>
        <v>0</v>
      </c>
      <c r="T41" s="53">
        <f t="shared" si="9"/>
        <v>30269074.731999997</v>
      </c>
      <c r="U41" s="54"/>
      <c r="V41" s="54"/>
      <c r="W41" s="54"/>
      <c r="X41" s="55"/>
      <c r="Y41" s="55"/>
    </row>
    <row r="42" spans="1:25" ht="27" customHeight="1" outlineLevel="1" x14ac:dyDescent="0.45">
      <c r="A42" s="23" t="s">
        <v>184</v>
      </c>
      <c r="B42" s="24" t="s">
        <v>185</v>
      </c>
      <c r="C42" s="24" t="s">
        <v>185</v>
      </c>
      <c r="D42" s="26" t="s">
        <v>186</v>
      </c>
      <c r="E42" s="26" t="s">
        <v>187</v>
      </c>
      <c r="F42" s="26" t="s">
        <v>138</v>
      </c>
      <c r="G42" s="43" t="s">
        <v>188</v>
      </c>
      <c r="H42" s="37" t="s">
        <v>189</v>
      </c>
      <c r="I42" s="38">
        <v>28644628.670000002</v>
      </c>
      <c r="J42" s="38">
        <v>0</v>
      </c>
      <c r="K42" s="38">
        <f>I42-J42</f>
        <v>28644628.670000002</v>
      </c>
      <c r="L42" s="39">
        <v>572886</v>
      </c>
      <c r="M42" s="39">
        <v>0</v>
      </c>
      <c r="N42" s="39">
        <f>L42-M42</f>
        <v>572886</v>
      </c>
      <c r="O42" s="39">
        <v>17836089.530000001</v>
      </c>
      <c r="P42" s="39">
        <v>0</v>
      </c>
      <c r="Q42" s="39">
        <f>O42-P42</f>
        <v>17836089.530000001</v>
      </c>
      <c r="R42" s="39">
        <v>80714</v>
      </c>
      <c r="S42" s="39">
        <v>0</v>
      </c>
      <c r="T42" s="39">
        <f>R42-S42</f>
        <v>80714</v>
      </c>
      <c r="U42" s="40" t="s">
        <v>28</v>
      </c>
      <c r="V42" s="40" t="s">
        <v>29</v>
      </c>
      <c r="W42" s="40" t="s">
        <v>190</v>
      </c>
      <c r="X42" s="44" t="s">
        <v>191</v>
      </c>
      <c r="Y42" s="42" t="s">
        <v>31</v>
      </c>
    </row>
    <row r="43" spans="1:25" ht="34.9" outlineLevel="1" x14ac:dyDescent="0.45">
      <c r="A43" s="23" t="s">
        <v>192</v>
      </c>
      <c r="B43" s="24" t="s">
        <v>22</v>
      </c>
      <c r="C43" s="24"/>
      <c r="D43" s="26" t="s">
        <v>33</v>
      </c>
      <c r="E43" s="26" t="s">
        <v>34</v>
      </c>
      <c r="F43" s="27" t="s">
        <v>25</v>
      </c>
      <c r="G43" s="36" t="s">
        <v>193</v>
      </c>
      <c r="H43" s="57" t="s">
        <v>194</v>
      </c>
      <c r="I43" s="38">
        <v>300000</v>
      </c>
      <c r="J43" s="38">
        <v>0</v>
      </c>
      <c r="K43" s="38">
        <f>I43-J43</f>
        <v>300000</v>
      </c>
      <c r="L43" s="39">
        <v>306000</v>
      </c>
      <c r="M43" s="39">
        <v>0</v>
      </c>
      <c r="N43" s="39">
        <f>L43-M43</f>
        <v>306000</v>
      </c>
      <c r="O43" s="39">
        <v>312120</v>
      </c>
      <c r="P43" s="39">
        <v>0</v>
      </c>
      <c r="Q43" s="39">
        <f>O43-P43</f>
        <v>312120</v>
      </c>
      <c r="R43" s="39">
        <v>318362.40000000002</v>
      </c>
      <c r="S43" s="39">
        <v>0</v>
      </c>
      <c r="T43" s="39">
        <f>R43-S43</f>
        <v>318362.40000000002</v>
      </c>
      <c r="U43" s="40" t="s">
        <v>28</v>
      </c>
      <c r="V43" s="40" t="s">
        <v>29</v>
      </c>
      <c r="W43" s="40" t="s">
        <v>190</v>
      </c>
      <c r="X43" s="41"/>
      <c r="Y43" s="42" t="s">
        <v>31</v>
      </c>
    </row>
    <row r="44" spans="1:25" s="56" customFormat="1" ht="13.9" outlineLevel="1" x14ac:dyDescent="0.45">
      <c r="A44" s="47"/>
      <c r="B44" s="48"/>
      <c r="C44" s="48"/>
      <c r="D44" s="49"/>
      <c r="E44" s="49"/>
      <c r="F44" s="50"/>
      <c r="G44" s="51" t="s">
        <v>195</v>
      </c>
      <c r="H44" s="52"/>
      <c r="I44" s="53">
        <f t="shared" ref="I44:T44" si="10">SUM(I42:I43)</f>
        <v>28944628.670000002</v>
      </c>
      <c r="J44" s="53">
        <f t="shared" si="10"/>
        <v>0</v>
      </c>
      <c r="K44" s="53">
        <f t="shared" si="10"/>
        <v>28944628.670000002</v>
      </c>
      <c r="L44" s="53">
        <f t="shared" si="10"/>
        <v>878886</v>
      </c>
      <c r="M44" s="53">
        <f t="shared" si="10"/>
        <v>0</v>
      </c>
      <c r="N44" s="53">
        <f t="shared" si="10"/>
        <v>878886</v>
      </c>
      <c r="O44" s="53">
        <f t="shared" si="10"/>
        <v>18148209.530000001</v>
      </c>
      <c r="P44" s="53">
        <f t="shared" si="10"/>
        <v>0</v>
      </c>
      <c r="Q44" s="53">
        <f t="shared" si="10"/>
        <v>18148209.530000001</v>
      </c>
      <c r="R44" s="53">
        <f t="shared" si="10"/>
        <v>399076.4</v>
      </c>
      <c r="S44" s="53">
        <f t="shared" si="10"/>
        <v>0</v>
      </c>
      <c r="T44" s="53">
        <f t="shared" si="10"/>
        <v>399076.4</v>
      </c>
      <c r="U44" s="54"/>
      <c r="V44" s="54"/>
      <c r="W44" s="54"/>
      <c r="X44" s="55"/>
      <c r="Y44" s="55"/>
    </row>
    <row r="45" spans="1:25" s="69" customFormat="1" ht="13.9" outlineLevel="1" x14ac:dyDescent="0.45">
      <c r="A45" s="60"/>
      <c r="B45" s="61"/>
      <c r="C45" s="61"/>
      <c r="D45" s="62"/>
      <c r="E45" s="62"/>
      <c r="F45" s="63"/>
      <c r="G45" s="64" t="s">
        <v>196</v>
      </c>
      <c r="H45" s="65"/>
      <c r="I45" s="66">
        <f t="shared" ref="I45:T45" si="11">I21+I41+I44</f>
        <v>108920856.00000001</v>
      </c>
      <c r="J45" s="66">
        <f t="shared" si="11"/>
        <v>7625090.7999999998</v>
      </c>
      <c r="K45" s="66">
        <f t="shared" si="11"/>
        <v>101295765.2</v>
      </c>
      <c r="L45" s="66">
        <f t="shared" si="11"/>
        <v>101937151.8766</v>
      </c>
      <c r="M45" s="66">
        <f t="shared" si="11"/>
        <v>11510592.616</v>
      </c>
      <c r="N45" s="66">
        <f t="shared" si="11"/>
        <v>90426559.260600001</v>
      </c>
      <c r="O45" s="66">
        <f t="shared" si="11"/>
        <v>65875368.244132005</v>
      </c>
      <c r="P45" s="66">
        <f t="shared" si="11"/>
        <v>26104.46832</v>
      </c>
      <c r="Q45" s="66">
        <f t="shared" si="11"/>
        <v>65849263.775812</v>
      </c>
      <c r="R45" s="66">
        <f t="shared" si="11"/>
        <v>41303190.708414637</v>
      </c>
      <c r="S45" s="66">
        <f t="shared" si="11"/>
        <v>26626.5576864</v>
      </c>
      <c r="T45" s="66">
        <f t="shared" si="11"/>
        <v>41276564.150728233</v>
      </c>
      <c r="U45" s="67"/>
      <c r="V45" s="67"/>
      <c r="W45" s="67"/>
      <c r="X45" s="68"/>
      <c r="Y45" s="68"/>
    </row>
    <row r="46" spans="1:25" ht="34.9" outlineLevel="1" x14ac:dyDescent="0.45">
      <c r="A46" s="23" t="s">
        <v>197</v>
      </c>
      <c r="B46" s="24"/>
      <c r="C46" s="24"/>
      <c r="D46" s="26" t="s">
        <v>39</v>
      </c>
      <c r="E46" s="26" t="s">
        <v>198</v>
      </c>
      <c r="F46" s="27" t="s">
        <v>25</v>
      </c>
      <c r="G46" s="43" t="s">
        <v>199</v>
      </c>
      <c r="H46" s="37" t="s">
        <v>200</v>
      </c>
      <c r="I46" s="38">
        <v>410000</v>
      </c>
      <c r="J46" s="38">
        <v>0</v>
      </c>
      <c r="K46" s="38">
        <f>I46-J46</f>
        <v>410000</v>
      </c>
      <c r="L46" s="39">
        <v>0</v>
      </c>
      <c r="M46" s="39">
        <v>0</v>
      </c>
      <c r="N46" s="39">
        <f>L46-M46</f>
        <v>0</v>
      </c>
      <c r="O46" s="39">
        <v>0</v>
      </c>
      <c r="P46" s="39">
        <v>0</v>
      </c>
      <c r="Q46" s="39">
        <f>O46-P46</f>
        <v>0</v>
      </c>
      <c r="R46" s="39">
        <v>0</v>
      </c>
      <c r="S46" s="39">
        <v>0</v>
      </c>
      <c r="T46" s="39">
        <f>R46-S46</f>
        <v>0</v>
      </c>
      <c r="U46" s="40" t="s">
        <v>28</v>
      </c>
      <c r="V46" s="40" t="s">
        <v>201</v>
      </c>
      <c r="W46" s="40" t="s">
        <v>202</v>
      </c>
      <c r="X46" s="44"/>
      <c r="Y46" s="42" t="s">
        <v>31</v>
      </c>
    </row>
    <row r="47" spans="1:25" ht="27.4" customHeight="1" outlineLevel="1" x14ac:dyDescent="0.45">
      <c r="A47" s="23" t="s">
        <v>203</v>
      </c>
      <c r="B47" s="24" t="s">
        <v>22</v>
      </c>
      <c r="C47" s="24"/>
      <c r="D47" s="26" t="s">
        <v>39</v>
      </c>
      <c r="E47" s="26" t="s">
        <v>198</v>
      </c>
      <c r="F47" s="27" t="s">
        <v>25</v>
      </c>
      <c r="G47" s="43" t="s">
        <v>204</v>
      </c>
      <c r="H47" s="37" t="s">
        <v>205</v>
      </c>
      <c r="I47" s="38">
        <v>3962000</v>
      </c>
      <c r="J47" s="38">
        <v>0</v>
      </c>
      <c r="K47" s="38">
        <f>I47-J47</f>
        <v>3962000</v>
      </c>
      <c r="L47" s="39">
        <v>2755000</v>
      </c>
      <c r="M47" s="39">
        <v>0</v>
      </c>
      <c r="N47" s="39">
        <f>L47-M47</f>
        <v>2755000</v>
      </c>
      <c r="O47" s="39">
        <v>2810100</v>
      </c>
      <c r="P47" s="39">
        <v>0</v>
      </c>
      <c r="Q47" s="39">
        <f>O47-P47</f>
        <v>2810100</v>
      </c>
      <c r="R47" s="39">
        <v>2866302</v>
      </c>
      <c r="S47" s="39">
        <v>0</v>
      </c>
      <c r="T47" s="39">
        <f>R47-S47</f>
        <v>2866302</v>
      </c>
      <c r="U47" s="40" t="s">
        <v>37</v>
      </c>
      <c r="V47" s="40" t="s">
        <v>201</v>
      </c>
      <c r="W47" s="40" t="s">
        <v>202</v>
      </c>
      <c r="X47" s="41"/>
      <c r="Y47" s="42" t="s">
        <v>31</v>
      </c>
    </row>
    <row r="48" spans="1:25" ht="20.65" customHeight="1" outlineLevel="1" x14ac:dyDescent="0.45">
      <c r="A48" s="23" t="s">
        <v>206</v>
      </c>
      <c r="B48" s="24" t="s">
        <v>22</v>
      </c>
      <c r="C48" s="24"/>
      <c r="D48" s="26" t="s">
        <v>39</v>
      </c>
      <c r="E48" s="26" t="s">
        <v>198</v>
      </c>
      <c r="F48" s="27" t="s">
        <v>25</v>
      </c>
      <c r="G48" s="43" t="s">
        <v>207</v>
      </c>
      <c r="H48" s="37" t="s">
        <v>208</v>
      </c>
      <c r="I48" s="38">
        <v>2355000</v>
      </c>
      <c r="J48" s="38">
        <v>0</v>
      </c>
      <c r="K48" s="38">
        <f>I48-J48</f>
        <v>2355000</v>
      </c>
      <c r="L48" s="39">
        <v>2355000</v>
      </c>
      <c r="M48" s="39">
        <v>0</v>
      </c>
      <c r="N48" s="39">
        <f>L48-M48</f>
        <v>2355000</v>
      </c>
      <c r="O48" s="39">
        <v>2402100</v>
      </c>
      <c r="P48" s="39">
        <v>0</v>
      </c>
      <c r="Q48" s="39">
        <f>O48-P48</f>
        <v>2402100</v>
      </c>
      <c r="R48" s="39">
        <v>2450142</v>
      </c>
      <c r="S48" s="39">
        <v>0</v>
      </c>
      <c r="T48" s="39">
        <f>R48-S48</f>
        <v>2450142</v>
      </c>
      <c r="U48" s="40" t="s">
        <v>37</v>
      </c>
      <c r="V48" s="40" t="s">
        <v>201</v>
      </c>
      <c r="W48" s="40" t="s">
        <v>202</v>
      </c>
      <c r="X48" s="41"/>
      <c r="Y48" s="42" t="s">
        <v>31</v>
      </c>
    </row>
    <row r="49" spans="1:25" s="56" customFormat="1" ht="13.9" outlineLevel="1" x14ac:dyDescent="0.45">
      <c r="A49" s="47"/>
      <c r="B49" s="48"/>
      <c r="C49" s="48"/>
      <c r="D49" s="49"/>
      <c r="E49" s="49"/>
      <c r="F49" s="50"/>
      <c r="G49" s="51" t="s">
        <v>209</v>
      </c>
      <c r="H49" s="52"/>
      <c r="I49" s="53">
        <f>SUM(I46:I48)</f>
        <v>6727000</v>
      </c>
      <c r="J49" s="53">
        <f t="shared" ref="J49:T49" si="12">SUM(J46:J48)</f>
        <v>0</v>
      </c>
      <c r="K49" s="53">
        <f t="shared" si="12"/>
        <v>6727000</v>
      </c>
      <c r="L49" s="53">
        <f t="shared" si="12"/>
        <v>5110000</v>
      </c>
      <c r="M49" s="53">
        <f t="shared" si="12"/>
        <v>0</v>
      </c>
      <c r="N49" s="53">
        <f t="shared" si="12"/>
        <v>5110000</v>
      </c>
      <c r="O49" s="53">
        <f t="shared" si="12"/>
        <v>5212200</v>
      </c>
      <c r="P49" s="53">
        <f t="shared" si="12"/>
        <v>0</v>
      </c>
      <c r="Q49" s="53">
        <f t="shared" si="12"/>
        <v>5212200</v>
      </c>
      <c r="R49" s="53">
        <f t="shared" si="12"/>
        <v>5316444</v>
      </c>
      <c r="S49" s="53">
        <f t="shared" si="12"/>
        <v>0</v>
      </c>
      <c r="T49" s="53">
        <f t="shared" si="12"/>
        <v>5316444</v>
      </c>
      <c r="U49" s="54"/>
      <c r="V49" s="54"/>
      <c r="W49" s="54"/>
      <c r="X49" s="55"/>
      <c r="Y49" s="55"/>
    </row>
    <row r="50" spans="1:25" ht="23.65" customHeight="1" outlineLevel="1" x14ac:dyDescent="0.45">
      <c r="A50" s="23" t="s">
        <v>210</v>
      </c>
      <c r="B50" s="24" t="s">
        <v>22</v>
      </c>
      <c r="C50" s="24"/>
      <c r="D50" s="26" t="s">
        <v>33</v>
      </c>
      <c r="E50" s="26" t="s">
        <v>34</v>
      </c>
      <c r="F50" s="27" t="s">
        <v>25</v>
      </c>
      <c r="G50" s="43" t="s">
        <v>211</v>
      </c>
      <c r="H50" s="37" t="s">
        <v>212</v>
      </c>
      <c r="I50" s="38">
        <v>46689.999999999993</v>
      </c>
      <c r="J50" s="38">
        <v>0</v>
      </c>
      <c r="K50" s="38">
        <f>I50-J50</f>
        <v>46689.999999999993</v>
      </c>
      <c r="L50" s="39">
        <v>47623.799999999996</v>
      </c>
      <c r="M50" s="39">
        <v>0</v>
      </c>
      <c r="N50" s="39">
        <f>L50-M50</f>
        <v>47623.799999999996</v>
      </c>
      <c r="O50" s="39">
        <v>48576.275999999998</v>
      </c>
      <c r="P50" s="39">
        <v>0</v>
      </c>
      <c r="Q50" s="39">
        <f>O50-P50</f>
        <v>48576.275999999998</v>
      </c>
      <c r="R50" s="39">
        <v>49547.801520000001</v>
      </c>
      <c r="S50" s="39">
        <v>0</v>
      </c>
      <c r="T50" s="39">
        <f>R50-S50</f>
        <v>49547.801520000001</v>
      </c>
      <c r="U50" s="40" t="s">
        <v>47</v>
      </c>
      <c r="V50" s="40" t="s">
        <v>201</v>
      </c>
      <c r="W50" s="40" t="s">
        <v>213</v>
      </c>
      <c r="X50" s="41"/>
      <c r="Y50" s="42" t="s">
        <v>31</v>
      </c>
    </row>
    <row r="51" spans="1:25" ht="25.15" customHeight="1" outlineLevel="1" x14ac:dyDescent="0.45">
      <c r="A51" s="23" t="s">
        <v>214</v>
      </c>
      <c r="B51" s="24" t="s">
        <v>22</v>
      </c>
      <c r="C51" s="24"/>
      <c r="D51" s="26" t="s">
        <v>39</v>
      </c>
      <c r="E51" s="26" t="s">
        <v>198</v>
      </c>
      <c r="F51" s="27" t="s">
        <v>25</v>
      </c>
      <c r="G51" s="43" t="s">
        <v>215</v>
      </c>
      <c r="H51" s="37" t="s">
        <v>216</v>
      </c>
      <c r="I51" s="38">
        <v>68512.5</v>
      </c>
      <c r="J51" s="38">
        <v>0</v>
      </c>
      <c r="K51" s="38">
        <f>I51-J51</f>
        <v>68512.5</v>
      </c>
      <c r="L51" s="39">
        <v>69882.75</v>
      </c>
      <c r="M51" s="39">
        <v>0</v>
      </c>
      <c r="N51" s="39">
        <f>L51-M51</f>
        <v>69882.75</v>
      </c>
      <c r="O51" s="39">
        <v>71280.404999999999</v>
      </c>
      <c r="P51" s="39">
        <v>0</v>
      </c>
      <c r="Q51" s="39">
        <f>O51-P51</f>
        <v>71280.404999999999</v>
      </c>
      <c r="R51" s="39">
        <v>72706.013099999996</v>
      </c>
      <c r="S51" s="39">
        <v>0</v>
      </c>
      <c r="T51" s="39">
        <f>R51-S51</f>
        <v>72706.013099999996</v>
      </c>
      <c r="U51" s="40" t="s">
        <v>37</v>
      </c>
      <c r="V51" s="40" t="s">
        <v>201</v>
      </c>
      <c r="W51" s="40" t="s">
        <v>213</v>
      </c>
      <c r="X51" s="41"/>
      <c r="Y51" s="42" t="s">
        <v>31</v>
      </c>
    </row>
    <row r="52" spans="1:25" ht="25.15" customHeight="1" outlineLevel="1" x14ac:dyDescent="0.45">
      <c r="A52" s="23" t="s">
        <v>217</v>
      </c>
      <c r="B52" s="24" t="s">
        <v>22</v>
      </c>
      <c r="C52" s="24"/>
      <c r="D52" s="26" t="s">
        <v>58</v>
      </c>
      <c r="E52" s="26" t="s">
        <v>90</v>
      </c>
      <c r="F52" s="27" t="s">
        <v>54</v>
      </c>
      <c r="G52" s="43" t="s">
        <v>218</v>
      </c>
      <c r="H52" s="37" t="s">
        <v>219</v>
      </c>
      <c r="I52" s="38">
        <v>130000</v>
      </c>
      <c r="J52" s="38">
        <v>0</v>
      </c>
      <c r="K52" s="38">
        <f>I52-J52</f>
        <v>130000</v>
      </c>
      <c r="L52" s="39">
        <v>132600</v>
      </c>
      <c r="M52" s="39">
        <v>0</v>
      </c>
      <c r="N52" s="39">
        <f>L52-M52</f>
        <v>132600</v>
      </c>
      <c r="O52" s="39">
        <v>135252</v>
      </c>
      <c r="P52" s="39">
        <v>0</v>
      </c>
      <c r="Q52" s="39">
        <f>O52-P52</f>
        <v>135252</v>
      </c>
      <c r="R52" s="39">
        <v>137957.04</v>
      </c>
      <c r="S52" s="39">
        <v>0</v>
      </c>
      <c r="T52" s="39">
        <f>R52-S52</f>
        <v>137957.04</v>
      </c>
      <c r="U52" s="40" t="s">
        <v>28</v>
      </c>
      <c r="V52" s="40" t="s">
        <v>201</v>
      </c>
      <c r="W52" s="40" t="s">
        <v>213</v>
      </c>
      <c r="X52" s="41"/>
      <c r="Y52" s="42" t="s">
        <v>31</v>
      </c>
    </row>
    <row r="53" spans="1:25" s="56" customFormat="1" ht="13.9" outlineLevel="1" x14ac:dyDescent="0.45">
      <c r="A53" s="47"/>
      <c r="B53" s="48"/>
      <c r="C53" s="48"/>
      <c r="D53" s="49"/>
      <c r="E53" s="49"/>
      <c r="F53" s="50"/>
      <c r="G53" s="51" t="s">
        <v>220</v>
      </c>
      <c r="H53" s="52"/>
      <c r="I53" s="53">
        <f>SUM(I50:I52)</f>
        <v>245202.5</v>
      </c>
      <c r="J53" s="53">
        <f t="shared" ref="J53:T53" si="13">SUM(J50:J52)</f>
        <v>0</v>
      </c>
      <c r="K53" s="53">
        <f t="shared" si="13"/>
        <v>245202.5</v>
      </c>
      <c r="L53" s="53">
        <f t="shared" si="13"/>
        <v>250106.55</v>
      </c>
      <c r="M53" s="53">
        <f t="shared" si="13"/>
        <v>0</v>
      </c>
      <c r="N53" s="53">
        <f t="shared" si="13"/>
        <v>250106.55</v>
      </c>
      <c r="O53" s="53">
        <f t="shared" si="13"/>
        <v>255108.68099999998</v>
      </c>
      <c r="P53" s="53">
        <f t="shared" si="13"/>
        <v>0</v>
      </c>
      <c r="Q53" s="53">
        <f t="shared" si="13"/>
        <v>255108.68099999998</v>
      </c>
      <c r="R53" s="53">
        <f t="shared" si="13"/>
        <v>260210.85462</v>
      </c>
      <c r="S53" s="53">
        <f t="shared" si="13"/>
        <v>0</v>
      </c>
      <c r="T53" s="53">
        <f t="shared" si="13"/>
        <v>260210.85462</v>
      </c>
      <c r="U53" s="54"/>
      <c r="V53" s="54"/>
      <c r="W53" s="54"/>
      <c r="X53" s="55"/>
      <c r="Y53" s="55"/>
    </row>
    <row r="54" spans="1:25" ht="54" outlineLevel="1" x14ac:dyDescent="0.45">
      <c r="A54" s="23" t="s">
        <v>221</v>
      </c>
      <c r="B54" s="24"/>
      <c r="C54" s="24"/>
      <c r="D54" s="26" t="s">
        <v>33</v>
      </c>
      <c r="E54" s="26" t="s">
        <v>222</v>
      </c>
      <c r="F54" s="26" t="s">
        <v>25</v>
      </c>
      <c r="G54" s="43" t="s">
        <v>223</v>
      </c>
      <c r="H54" s="37" t="s">
        <v>224</v>
      </c>
      <c r="I54" s="38">
        <v>400000</v>
      </c>
      <c r="J54" s="38">
        <v>0</v>
      </c>
      <c r="K54" s="38">
        <f>I54-J54</f>
        <v>400000</v>
      </c>
      <c r="L54" s="39">
        <v>400000</v>
      </c>
      <c r="M54" s="39">
        <v>0</v>
      </c>
      <c r="N54" s="39">
        <f>L54-M54</f>
        <v>400000</v>
      </c>
      <c r="O54" s="39">
        <v>400000</v>
      </c>
      <c r="P54" s="39">
        <v>0</v>
      </c>
      <c r="Q54" s="39">
        <f>O54-P54</f>
        <v>400000</v>
      </c>
      <c r="R54" s="39">
        <v>0</v>
      </c>
      <c r="S54" s="39">
        <v>0</v>
      </c>
      <c r="T54" s="39">
        <f>R54-S54</f>
        <v>0</v>
      </c>
      <c r="U54" s="40" t="s">
        <v>28</v>
      </c>
      <c r="V54" s="40" t="s">
        <v>201</v>
      </c>
      <c r="W54" s="40" t="s">
        <v>225</v>
      </c>
      <c r="X54" s="44" t="s">
        <v>226</v>
      </c>
      <c r="Y54" s="42" t="s">
        <v>31</v>
      </c>
    </row>
    <row r="55" spans="1:25" ht="30" customHeight="1" outlineLevel="1" x14ac:dyDescent="0.45">
      <c r="A55" s="23" t="s">
        <v>227</v>
      </c>
      <c r="B55" s="24" t="s">
        <v>49</v>
      </c>
      <c r="C55" s="24"/>
      <c r="D55" s="26" t="s">
        <v>33</v>
      </c>
      <c r="E55" s="26" t="s">
        <v>222</v>
      </c>
      <c r="F55" s="26" t="s">
        <v>25</v>
      </c>
      <c r="G55" s="43" t="s">
        <v>228</v>
      </c>
      <c r="H55" s="37" t="s">
        <v>229</v>
      </c>
      <c r="I55" s="38">
        <v>3200000</v>
      </c>
      <c r="J55" s="38">
        <v>0</v>
      </c>
      <c r="K55" s="38">
        <f>I55-J55</f>
        <v>3200000</v>
      </c>
      <c r="L55" s="39">
        <v>0</v>
      </c>
      <c r="M55" s="39">
        <v>0</v>
      </c>
      <c r="N55" s="39">
        <f>L55-M55</f>
        <v>0</v>
      </c>
      <c r="O55" s="39">
        <v>0</v>
      </c>
      <c r="P55" s="39">
        <v>0</v>
      </c>
      <c r="Q55" s="39">
        <f>O55-P55</f>
        <v>0</v>
      </c>
      <c r="R55" s="39">
        <v>0</v>
      </c>
      <c r="S55" s="39">
        <v>0</v>
      </c>
      <c r="T55" s="39">
        <f>R55-S55</f>
        <v>0</v>
      </c>
      <c r="U55" s="40" t="s">
        <v>28</v>
      </c>
      <c r="V55" s="40" t="s">
        <v>201</v>
      </c>
      <c r="W55" s="40" t="s">
        <v>225</v>
      </c>
      <c r="X55" s="44"/>
      <c r="Y55" s="42" t="s">
        <v>52</v>
      </c>
    </row>
    <row r="56" spans="1:25" ht="24" customHeight="1" outlineLevel="1" x14ac:dyDescent="0.45">
      <c r="A56" s="23" t="s">
        <v>230</v>
      </c>
      <c r="B56" s="24" t="s">
        <v>22</v>
      </c>
      <c r="C56" s="24"/>
      <c r="D56" s="26" t="s">
        <v>33</v>
      </c>
      <c r="E56" s="26" t="s">
        <v>222</v>
      </c>
      <c r="F56" s="27" t="s">
        <v>25</v>
      </c>
      <c r="G56" s="43" t="s">
        <v>231</v>
      </c>
      <c r="H56" s="37" t="s">
        <v>232</v>
      </c>
      <c r="I56" s="38">
        <v>1572234.9999999998</v>
      </c>
      <c r="J56" s="38">
        <v>0</v>
      </c>
      <c r="K56" s="38">
        <f>I56-J56</f>
        <v>1572234.9999999998</v>
      </c>
      <c r="L56" s="39">
        <v>1603679.6999999997</v>
      </c>
      <c r="M56" s="39">
        <v>0</v>
      </c>
      <c r="N56" s="39">
        <f>L56-M56</f>
        <v>1603679.6999999997</v>
      </c>
      <c r="O56" s="39">
        <v>1635753.2939999998</v>
      </c>
      <c r="P56" s="39">
        <v>0</v>
      </c>
      <c r="Q56" s="39">
        <f>O56-P56</f>
        <v>1635753.2939999998</v>
      </c>
      <c r="R56" s="39">
        <v>1668468.3598799999</v>
      </c>
      <c r="S56" s="39">
        <v>0</v>
      </c>
      <c r="T56" s="39">
        <f>R56-S56</f>
        <v>1668468.3598799999</v>
      </c>
      <c r="U56" s="40" t="s">
        <v>37</v>
      </c>
      <c r="V56" s="40" t="s">
        <v>201</v>
      </c>
      <c r="W56" s="40" t="s">
        <v>225</v>
      </c>
      <c r="X56" s="41"/>
      <c r="Y56" s="42" t="s">
        <v>31</v>
      </c>
    </row>
    <row r="57" spans="1:25" ht="22.5" customHeight="1" outlineLevel="1" x14ac:dyDescent="0.45">
      <c r="A57" s="23" t="s">
        <v>233</v>
      </c>
      <c r="B57" s="24" t="s">
        <v>22</v>
      </c>
      <c r="C57" s="24"/>
      <c r="D57" s="26" t="s">
        <v>33</v>
      </c>
      <c r="E57" s="26" t="s">
        <v>222</v>
      </c>
      <c r="F57" s="27" t="s">
        <v>25</v>
      </c>
      <c r="G57" s="43" t="s">
        <v>234</v>
      </c>
      <c r="H57" s="37" t="s">
        <v>235</v>
      </c>
      <c r="I57" s="38">
        <v>222284.99999999997</v>
      </c>
      <c r="J57" s="38">
        <v>0</v>
      </c>
      <c r="K57" s="38">
        <f>I57-J57</f>
        <v>222284.99999999997</v>
      </c>
      <c r="L57" s="39">
        <v>226730.69999999998</v>
      </c>
      <c r="M57" s="39">
        <v>0</v>
      </c>
      <c r="N57" s="39">
        <f>L57-M57</f>
        <v>226730.69999999998</v>
      </c>
      <c r="O57" s="39">
        <v>231265.31399999998</v>
      </c>
      <c r="P57" s="39">
        <v>0</v>
      </c>
      <c r="Q57" s="39">
        <f>O57-P57</f>
        <v>231265.31399999998</v>
      </c>
      <c r="R57" s="39">
        <v>235890.62027999997</v>
      </c>
      <c r="S57" s="39">
        <v>0</v>
      </c>
      <c r="T57" s="39">
        <f>R57-S57</f>
        <v>235890.62027999997</v>
      </c>
      <c r="U57" s="40" t="s">
        <v>28</v>
      </c>
      <c r="V57" s="40" t="s">
        <v>201</v>
      </c>
      <c r="W57" s="40" t="s">
        <v>225</v>
      </c>
      <c r="X57" s="41"/>
      <c r="Y57" s="42" t="s">
        <v>31</v>
      </c>
    </row>
    <row r="58" spans="1:25" ht="67.5" outlineLevel="1" x14ac:dyDescent="0.45">
      <c r="A58" s="23" t="s">
        <v>236</v>
      </c>
      <c r="B58" s="24"/>
      <c r="C58" s="24"/>
      <c r="D58" s="26" t="s">
        <v>58</v>
      </c>
      <c r="E58" s="26" t="s">
        <v>237</v>
      </c>
      <c r="F58" s="26" t="s">
        <v>54</v>
      </c>
      <c r="G58" s="43" t="s">
        <v>238</v>
      </c>
      <c r="H58" s="37" t="s">
        <v>239</v>
      </c>
      <c r="I58" s="38">
        <v>500000</v>
      </c>
      <c r="J58" s="38">
        <v>1500000</v>
      </c>
      <c r="K58" s="38">
        <f>I58-J58</f>
        <v>-1000000</v>
      </c>
      <c r="L58" s="39">
        <v>500000</v>
      </c>
      <c r="M58" s="39">
        <v>0</v>
      </c>
      <c r="N58" s="39">
        <f>L58-M58</f>
        <v>500000</v>
      </c>
      <c r="O58" s="39">
        <v>500000</v>
      </c>
      <c r="P58" s="39">
        <v>0</v>
      </c>
      <c r="Q58" s="39">
        <f>O58-P58</f>
        <v>500000</v>
      </c>
      <c r="R58" s="39">
        <v>0</v>
      </c>
      <c r="S58" s="39">
        <v>0</v>
      </c>
      <c r="T58" s="39">
        <f>R58-S58</f>
        <v>0</v>
      </c>
      <c r="U58" s="40" t="s">
        <v>28</v>
      </c>
      <c r="V58" s="40" t="s">
        <v>201</v>
      </c>
      <c r="W58" s="40" t="s">
        <v>225</v>
      </c>
      <c r="X58" s="44" t="s">
        <v>240</v>
      </c>
      <c r="Y58" s="42" t="s">
        <v>31</v>
      </c>
    </row>
    <row r="59" spans="1:25" s="56" customFormat="1" ht="13.9" outlineLevel="1" x14ac:dyDescent="0.45">
      <c r="A59" s="47"/>
      <c r="B59" s="48"/>
      <c r="C59" s="48"/>
      <c r="D59" s="49"/>
      <c r="E59" s="49"/>
      <c r="F59" s="50"/>
      <c r="G59" s="51" t="s">
        <v>241</v>
      </c>
      <c r="H59" s="52"/>
      <c r="I59" s="53">
        <f>SUM(I54:I58)</f>
        <v>5894520</v>
      </c>
      <c r="J59" s="53">
        <f t="shared" ref="J59:T59" si="14">SUM(J54:J58)</f>
        <v>1500000</v>
      </c>
      <c r="K59" s="53">
        <f t="shared" si="14"/>
        <v>4394520</v>
      </c>
      <c r="L59" s="53">
        <f t="shared" si="14"/>
        <v>2730410.4</v>
      </c>
      <c r="M59" s="53">
        <f t="shared" si="14"/>
        <v>0</v>
      </c>
      <c r="N59" s="53">
        <f t="shared" si="14"/>
        <v>2730410.4</v>
      </c>
      <c r="O59" s="53">
        <f t="shared" si="14"/>
        <v>2767018.6079999995</v>
      </c>
      <c r="P59" s="53">
        <f t="shared" si="14"/>
        <v>0</v>
      </c>
      <c r="Q59" s="53">
        <f t="shared" si="14"/>
        <v>2767018.6079999995</v>
      </c>
      <c r="R59" s="53">
        <f t="shared" si="14"/>
        <v>1904358.9801599998</v>
      </c>
      <c r="S59" s="53">
        <f t="shared" si="14"/>
        <v>0</v>
      </c>
      <c r="T59" s="53">
        <f t="shared" si="14"/>
        <v>1904358.9801599998</v>
      </c>
      <c r="U59" s="54"/>
      <c r="V59" s="54"/>
      <c r="W59" s="54"/>
      <c r="X59" s="55"/>
      <c r="Y59" s="55"/>
    </row>
    <row r="60" spans="1:25" s="69" customFormat="1" ht="13.9" outlineLevel="1" x14ac:dyDescent="0.45">
      <c r="A60" s="60"/>
      <c r="B60" s="61"/>
      <c r="C60" s="61"/>
      <c r="D60" s="62"/>
      <c r="E60" s="62"/>
      <c r="F60" s="63"/>
      <c r="G60" s="64" t="s">
        <v>242</v>
      </c>
      <c r="H60" s="65"/>
      <c r="I60" s="66">
        <f t="shared" ref="I60:T60" si="15">I59+I49+I53</f>
        <v>12866722.5</v>
      </c>
      <c r="J60" s="66">
        <f t="shared" si="15"/>
        <v>1500000</v>
      </c>
      <c r="K60" s="66">
        <f t="shared" si="15"/>
        <v>11366722.5</v>
      </c>
      <c r="L60" s="66">
        <f t="shared" si="15"/>
        <v>8090516.9500000002</v>
      </c>
      <c r="M60" s="66">
        <f t="shared" si="15"/>
        <v>0</v>
      </c>
      <c r="N60" s="66">
        <f t="shared" si="15"/>
        <v>8090516.9500000002</v>
      </c>
      <c r="O60" s="66">
        <f t="shared" si="15"/>
        <v>8234327.2889999989</v>
      </c>
      <c r="P60" s="66">
        <f t="shared" si="15"/>
        <v>0</v>
      </c>
      <c r="Q60" s="66">
        <f t="shared" si="15"/>
        <v>8234327.2889999989</v>
      </c>
      <c r="R60" s="66">
        <f t="shared" si="15"/>
        <v>7481013.8347800002</v>
      </c>
      <c r="S60" s="66">
        <f t="shared" si="15"/>
        <v>0</v>
      </c>
      <c r="T60" s="66">
        <f t="shared" si="15"/>
        <v>7481013.8347800002</v>
      </c>
      <c r="U60" s="67"/>
      <c r="V60" s="67"/>
      <c r="W60" s="67"/>
      <c r="X60" s="68"/>
      <c r="Y60" s="68"/>
    </row>
    <row r="61" spans="1:25" ht="30.4" customHeight="1" outlineLevel="1" x14ac:dyDescent="0.45">
      <c r="A61" s="23" t="s">
        <v>62</v>
      </c>
      <c r="B61" s="24"/>
      <c r="C61" s="24"/>
      <c r="D61" s="26" t="s">
        <v>39</v>
      </c>
      <c r="E61" s="26" t="s">
        <v>40</v>
      </c>
      <c r="F61" s="26" t="s">
        <v>44</v>
      </c>
      <c r="G61" s="43" t="s">
        <v>243</v>
      </c>
      <c r="H61" s="37" t="s">
        <v>244</v>
      </c>
      <c r="I61" s="38">
        <v>80000</v>
      </c>
      <c r="J61" s="38">
        <v>0</v>
      </c>
      <c r="K61" s="38">
        <f t="shared" ref="K61:K122" si="16">I61-J61</f>
        <v>80000</v>
      </c>
      <c r="L61" s="39">
        <v>2120000</v>
      </c>
      <c r="M61" s="39">
        <v>0</v>
      </c>
      <c r="N61" s="39">
        <f t="shared" ref="N61:N122" si="17">L61-M61</f>
        <v>2120000</v>
      </c>
      <c r="O61" s="39">
        <v>0</v>
      </c>
      <c r="P61" s="39">
        <v>0</v>
      </c>
      <c r="Q61" s="39">
        <f t="shared" ref="Q61:Q122" si="18">O61-P61</f>
        <v>0</v>
      </c>
      <c r="R61" s="39">
        <v>0</v>
      </c>
      <c r="S61" s="39">
        <v>0</v>
      </c>
      <c r="T61" s="39">
        <f t="shared" ref="T61:T117" si="19">R61-S61</f>
        <v>0</v>
      </c>
      <c r="U61" s="40" t="s">
        <v>28</v>
      </c>
      <c r="V61" s="40" t="s">
        <v>155</v>
      </c>
      <c r="W61" s="40" t="s">
        <v>156</v>
      </c>
      <c r="X61" s="44" t="s">
        <v>66</v>
      </c>
      <c r="Y61" s="45"/>
    </row>
    <row r="62" spans="1:25" ht="67.5" outlineLevel="1" x14ac:dyDescent="0.45">
      <c r="A62" s="23" t="s">
        <v>245</v>
      </c>
      <c r="B62" s="24" t="s">
        <v>22</v>
      </c>
      <c r="C62" s="24"/>
      <c r="D62" s="26" t="s">
        <v>23</v>
      </c>
      <c r="E62" s="26" t="s">
        <v>147</v>
      </c>
      <c r="F62" s="27" t="s">
        <v>44</v>
      </c>
      <c r="G62" s="43" t="s">
        <v>246</v>
      </c>
      <c r="H62" s="37" t="s">
        <v>247</v>
      </c>
      <c r="I62" s="38">
        <v>121799.99999999999</v>
      </c>
      <c r="J62" s="38">
        <v>0</v>
      </c>
      <c r="K62" s="38">
        <f t="shared" si="16"/>
        <v>121799.99999999999</v>
      </c>
      <c r="L62" s="39">
        <v>124235.99999999999</v>
      </c>
      <c r="M62" s="39">
        <v>0</v>
      </c>
      <c r="N62" s="39">
        <f t="shared" si="17"/>
        <v>124235.99999999999</v>
      </c>
      <c r="O62" s="39">
        <v>126720.71999999999</v>
      </c>
      <c r="P62" s="39">
        <v>0</v>
      </c>
      <c r="Q62" s="39">
        <f t="shared" si="18"/>
        <v>126720.71999999999</v>
      </c>
      <c r="R62" s="39">
        <v>129255.1344</v>
      </c>
      <c r="S62" s="39">
        <v>0</v>
      </c>
      <c r="T62" s="39">
        <f t="shared" si="19"/>
        <v>129255.1344</v>
      </c>
      <c r="U62" s="40" t="s">
        <v>47</v>
      </c>
      <c r="V62" s="40" t="s">
        <v>155</v>
      </c>
      <c r="W62" s="40" t="s">
        <v>156</v>
      </c>
      <c r="X62" s="41"/>
      <c r="Y62" s="42" t="s">
        <v>31</v>
      </c>
    </row>
    <row r="63" spans="1:25" ht="44.25" customHeight="1" outlineLevel="1" x14ac:dyDescent="0.45">
      <c r="A63" s="23" t="s">
        <v>248</v>
      </c>
      <c r="B63" s="24" t="s">
        <v>97</v>
      </c>
      <c r="C63" s="24" t="s">
        <v>249</v>
      </c>
      <c r="D63" s="26" t="s">
        <v>23</v>
      </c>
      <c r="E63" s="26" t="s">
        <v>24</v>
      </c>
      <c r="F63" s="27" t="s">
        <v>44</v>
      </c>
      <c r="G63" s="43" t="s">
        <v>250</v>
      </c>
      <c r="H63" s="37" t="s">
        <v>251</v>
      </c>
      <c r="I63" s="38">
        <v>29872.6</v>
      </c>
      <c r="J63" s="38">
        <v>0</v>
      </c>
      <c r="K63" s="38">
        <f t="shared" si="16"/>
        <v>29872.6</v>
      </c>
      <c r="L63" s="39">
        <v>59745.21</v>
      </c>
      <c r="M63" s="39">
        <v>0</v>
      </c>
      <c r="N63" s="39">
        <f t="shared" si="17"/>
        <v>59745.21</v>
      </c>
      <c r="O63" s="39">
        <v>59745.21</v>
      </c>
      <c r="P63" s="39">
        <v>0</v>
      </c>
      <c r="Q63" s="39">
        <f t="shared" si="18"/>
        <v>59745.21</v>
      </c>
      <c r="R63" s="39">
        <v>59745.21</v>
      </c>
      <c r="S63" s="39">
        <v>0</v>
      </c>
      <c r="T63" s="39">
        <f t="shared" si="19"/>
        <v>59745.21</v>
      </c>
      <c r="U63" s="40" t="s">
        <v>28</v>
      </c>
      <c r="V63" s="40" t="s">
        <v>29</v>
      </c>
      <c r="W63" s="40" t="s">
        <v>190</v>
      </c>
      <c r="X63" s="44" t="s">
        <v>252</v>
      </c>
      <c r="Y63" s="42" t="s">
        <v>31</v>
      </c>
    </row>
    <row r="64" spans="1:25" ht="34.9" outlineLevel="1" x14ac:dyDescent="0.45">
      <c r="A64" s="23" t="s">
        <v>62</v>
      </c>
      <c r="B64" s="24" t="s">
        <v>112</v>
      </c>
      <c r="C64" s="24" t="s">
        <v>253</v>
      </c>
      <c r="D64" s="26" t="s">
        <v>23</v>
      </c>
      <c r="E64" s="26" t="s">
        <v>24</v>
      </c>
      <c r="F64" s="27" t="s">
        <v>44</v>
      </c>
      <c r="G64" s="43" t="s">
        <v>254</v>
      </c>
      <c r="H64" s="37" t="s">
        <v>255</v>
      </c>
      <c r="I64" s="38">
        <v>0</v>
      </c>
      <c r="J64" s="38">
        <v>0</v>
      </c>
      <c r="K64" s="38">
        <f t="shared" si="16"/>
        <v>0</v>
      </c>
      <c r="L64" s="39">
        <v>0</v>
      </c>
      <c r="M64" s="39">
        <v>0</v>
      </c>
      <c r="N64" s="39">
        <f t="shared" si="17"/>
        <v>0</v>
      </c>
      <c r="O64" s="39">
        <v>0</v>
      </c>
      <c r="P64" s="39">
        <v>0</v>
      </c>
      <c r="Q64" s="39">
        <f t="shared" si="18"/>
        <v>0</v>
      </c>
      <c r="R64" s="39">
        <v>148665</v>
      </c>
      <c r="S64" s="39">
        <v>0</v>
      </c>
      <c r="T64" s="39">
        <f t="shared" si="19"/>
        <v>148665</v>
      </c>
      <c r="U64" s="40" t="s">
        <v>28</v>
      </c>
      <c r="V64" s="40" t="s">
        <v>155</v>
      </c>
      <c r="W64" s="40" t="s">
        <v>156</v>
      </c>
      <c r="X64" s="44"/>
      <c r="Y64" s="46" t="s">
        <v>81</v>
      </c>
    </row>
    <row r="65" spans="1:25" ht="40.5" outlineLevel="1" x14ac:dyDescent="0.45">
      <c r="A65" s="23" t="s">
        <v>62</v>
      </c>
      <c r="B65" s="24" t="s">
        <v>112</v>
      </c>
      <c r="C65" s="24" t="s">
        <v>256</v>
      </c>
      <c r="D65" s="26" t="s">
        <v>23</v>
      </c>
      <c r="E65" s="26" t="s">
        <v>24</v>
      </c>
      <c r="F65" s="27" t="s">
        <v>44</v>
      </c>
      <c r="G65" s="43" t="s">
        <v>257</v>
      </c>
      <c r="H65" s="37" t="s">
        <v>258</v>
      </c>
      <c r="I65" s="38">
        <v>0</v>
      </c>
      <c r="J65" s="38">
        <v>0</v>
      </c>
      <c r="K65" s="38">
        <f t="shared" si="16"/>
        <v>0</v>
      </c>
      <c r="L65" s="39">
        <v>50000</v>
      </c>
      <c r="M65" s="39">
        <v>0</v>
      </c>
      <c r="N65" s="39">
        <f t="shared" si="17"/>
        <v>50000</v>
      </c>
      <c r="O65" s="39">
        <v>150000</v>
      </c>
      <c r="P65" s="39">
        <v>0</v>
      </c>
      <c r="Q65" s="39">
        <f t="shared" si="18"/>
        <v>150000</v>
      </c>
      <c r="R65" s="39">
        <v>3371816</v>
      </c>
      <c r="S65" s="39">
        <v>0</v>
      </c>
      <c r="T65" s="39">
        <f t="shared" si="19"/>
        <v>3371816</v>
      </c>
      <c r="U65" s="40" t="s">
        <v>28</v>
      </c>
      <c r="V65" s="40" t="s">
        <v>155</v>
      </c>
      <c r="W65" s="40" t="s">
        <v>156</v>
      </c>
      <c r="X65" s="44" t="s">
        <v>259</v>
      </c>
      <c r="Y65" s="46" t="s">
        <v>81</v>
      </c>
    </row>
    <row r="66" spans="1:25" ht="21.4" customHeight="1" outlineLevel="1" x14ac:dyDescent="0.45">
      <c r="A66" s="23" t="s">
        <v>260</v>
      </c>
      <c r="B66" s="24" t="s">
        <v>142</v>
      </c>
      <c r="C66" s="24" t="s">
        <v>261</v>
      </c>
      <c r="D66" s="26" t="s">
        <v>23</v>
      </c>
      <c r="E66" s="26" t="s">
        <v>24</v>
      </c>
      <c r="F66" s="27" t="s">
        <v>138</v>
      </c>
      <c r="G66" s="43" t="s">
        <v>262</v>
      </c>
      <c r="H66" s="37" t="s">
        <v>263</v>
      </c>
      <c r="I66" s="38">
        <v>49754.32</v>
      </c>
      <c r="J66" s="38">
        <v>0</v>
      </c>
      <c r="K66" s="38">
        <f t="shared" si="16"/>
        <v>49754.32</v>
      </c>
      <c r="L66" s="39">
        <v>49754.32</v>
      </c>
      <c r="M66" s="39">
        <v>0</v>
      </c>
      <c r="N66" s="39">
        <f t="shared" si="17"/>
        <v>49754.32</v>
      </c>
      <c r="O66" s="39">
        <v>49754.32</v>
      </c>
      <c r="P66" s="39">
        <v>0</v>
      </c>
      <c r="Q66" s="39">
        <f t="shared" si="18"/>
        <v>49754.32</v>
      </c>
      <c r="R66" s="39">
        <v>49754.32</v>
      </c>
      <c r="S66" s="39">
        <v>0</v>
      </c>
      <c r="T66" s="39">
        <f t="shared" si="19"/>
        <v>49754.32</v>
      </c>
      <c r="U66" s="40" t="s">
        <v>28</v>
      </c>
      <c r="V66" s="40" t="s">
        <v>155</v>
      </c>
      <c r="W66" s="40" t="s">
        <v>156</v>
      </c>
      <c r="X66" s="44" t="s">
        <v>252</v>
      </c>
      <c r="Y66" s="42" t="s">
        <v>31</v>
      </c>
    </row>
    <row r="67" spans="1:25" ht="40.5" outlineLevel="1" x14ac:dyDescent="0.45">
      <c r="A67" s="23"/>
      <c r="B67" s="24"/>
      <c r="C67" s="24"/>
      <c r="D67" s="26"/>
      <c r="E67" s="26"/>
      <c r="F67" s="27"/>
      <c r="G67" s="43" t="s">
        <v>264</v>
      </c>
      <c r="H67" s="37" t="s">
        <v>265</v>
      </c>
      <c r="I67" s="38">
        <v>120000</v>
      </c>
      <c r="J67" s="38">
        <v>200000</v>
      </c>
      <c r="K67" s="38">
        <f t="shared" si="16"/>
        <v>-80000</v>
      </c>
      <c r="L67" s="39">
        <v>580000</v>
      </c>
      <c r="M67" s="39">
        <v>0</v>
      </c>
      <c r="N67" s="39">
        <f t="shared" si="17"/>
        <v>580000</v>
      </c>
      <c r="O67" s="39"/>
      <c r="P67" s="39"/>
      <c r="Q67" s="39">
        <f t="shared" si="18"/>
        <v>0</v>
      </c>
      <c r="R67" s="39"/>
      <c r="S67" s="39"/>
      <c r="T67" s="39">
        <f t="shared" si="19"/>
        <v>0</v>
      </c>
      <c r="U67" s="40"/>
      <c r="V67" s="40"/>
      <c r="W67" s="40"/>
      <c r="X67" s="44"/>
      <c r="Y67" s="42"/>
    </row>
    <row r="68" spans="1:25" ht="40.5" outlineLevel="1" x14ac:dyDescent="0.45">
      <c r="A68" s="23" t="s">
        <v>62</v>
      </c>
      <c r="B68" s="24"/>
      <c r="C68" s="24"/>
      <c r="D68" s="26" t="s">
        <v>39</v>
      </c>
      <c r="E68" s="26" t="s">
        <v>40</v>
      </c>
      <c r="F68" s="26" t="s">
        <v>44</v>
      </c>
      <c r="G68" s="43" t="s">
        <v>266</v>
      </c>
      <c r="H68" s="37" t="s">
        <v>267</v>
      </c>
      <c r="I68" s="38">
        <v>250000</v>
      </c>
      <c r="J68" s="38">
        <v>250000</v>
      </c>
      <c r="K68" s="38">
        <f t="shared" si="16"/>
        <v>0</v>
      </c>
      <c r="L68" s="39">
        <v>3331000</v>
      </c>
      <c r="M68" s="39">
        <v>250000</v>
      </c>
      <c r="N68" s="39">
        <f t="shared" si="17"/>
        <v>3081000</v>
      </c>
      <c r="O68" s="39">
        <v>0</v>
      </c>
      <c r="P68" s="39">
        <v>0</v>
      </c>
      <c r="Q68" s="39">
        <f t="shared" si="18"/>
        <v>0</v>
      </c>
      <c r="R68" s="39">
        <v>0</v>
      </c>
      <c r="S68" s="39">
        <v>0</v>
      </c>
      <c r="T68" s="39">
        <f t="shared" si="19"/>
        <v>0</v>
      </c>
      <c r="U68" s="40" t="s">
        <v>28</v>
      </c>
      <c r="V68" s="40" t="s">
        <v>155</v>
      </c>
      <c r="W68" s="40" t="s">
        <v>156</v>
      </c>
      <c r="X68" s="44" t="s">
        <v>66</v>
      </c>
      <c r="Y68" s="45"/>
    </row>
    <row r="69" spans="1:25" ht="54" outlineLevel="1" x14ac:dyDescent="0.45">
      <c r="A69" s="23" t="s">
        <v>268</v>
      </c>
      <c r="B69" s="24"/>
      <c r="C69" s="24"/>
      <c r="D69" s="26" t="s">
        <v>39</v>
      </c>
      <c r="E69" s="26" t="s">
        <v>40</v>
      </c>
      <c r="F69" s="26" t="s">
        <v>44</v>
      </c>
      <c r="G69" s="43" t="s">
        <v>269</v>
      </c>
      <c r="H69" s="37" t="s">
        <v>270</v>
      </c>
      <c r="I69" s="38">
        <v>150000</v>
      </c>
      <c r="J69" s="38">
        <v>0</v>
      </c>
      <c r="K69" s="38">
        <f t="shared" si="16"/>
        <v>150000</v>
      </c>
      <c r="L69" s="39">
        <v>0</v>
      </c>
      <c r="M69" s="39">
        <v>0</v>
      </c>
      <c r="N69" s="39">
        <f t="shared" si="17"/>
        <v>0</v>
      </c>
      <c r="O69" s="39">
        <v>0</v>
      </c>
      <c r="P69" s="39">
        <v>0</v>
      </c>
      <c r="Q69" s="39">
        <f t="shared" si="18"/>
        <v>0</v>
      </c>
      <c r="R69" s="39">
        <v>0</v>
      </c>
      <c r="S69" s="39">
        <v>0</v>
      </c>
      <c r="T69" s="39">
        <f t="shared" si="19"/>
        <v>0</v>
      </c>
      <c r="U69" s="40" t="s">
        <v>28</v>
      </c>
      <c r="V69" s="40" t="s">
        <v>155</v>
      </c>
      <c r="W69" s="40" t="s">
        <v>156</v>
      </c>
      <c r="X69" s="44" t="s">
        <v>66</v>
      </c>
      <c r="Y69" s="45"/>
    </row>
    <row r="70" spans="1:25" ht="34.9" outlineLevel="1" x14ac:dyDescent="0.45">
      <c r="A70" s="23" t="s">
        <v>62</v>
      </c>
      <c r="B70" s="24"/>
      <c r="C70" s="24"/>
      <c r="D70" s="26" t="s">
        <v>23</v>
      </c>
      <c r="E70" s="26" t="s">
        <v>271</v>
      </c>
      <c r="F70" s="70" t="s">
        <v>138</v>
      </c>
      <c r="G70" s="43" t="s">
        <v>272</v>
      </c>
      <c r="H70" s="37" t="s">
        <v>273</v>
      </c>
      <c r="I70" s="38">
        <v>150000</v>
      </c>
      <c r="J70" s="38">
        <v>0</v>
      </c>
      <c r="K70" s="38">
        <f t="shared" si="16"/>
        <v>150000</v>
      </c>
      <c r="L70" s="39">
        <v>0</v>
      </c>
      <c r="M70" s="39">
        <v>0</v>
      </c>
      <c r="N70" s="39">
        <f t="shared" si="17"/>
        <v>0</v>
      </c>
      <c r="O70" s="39">
        <v>0</v>
      </c>
      <c r="P70" s="39">
        <v>0</v>
      </c>
      <c r="Q70" s="39">
        <f t="shared" si="18"/>
        <v>0</v>
      </c>
      <c r="R70" s="39">
        <v>0</v>
      </c>
      <c r="S70" s="39">
        <v>0</v>
      </c>
      <c r="T70" s="39">
        <f t="shared" si="19"/>
        <v>0</v>
      </c>
      <c r="U70" s="40" t="s">
        <v>47</v>
      </c>
      <c r="V70" s="40" t="s">
        <v>155</v>
      </c>
      <c r="W70" s="40" t="s">
        <v>156</v>
      </c>
      <c r="X70" s="44" t="s">
        <v>66</v>
      </c>
      <c r="Y70" s="45"/>
    </row>
    <row r="71" spans="1:25" ht="46.5" outlineLevel="1" x14ac:dyDescent="0.45">
      <c r="A71" s="23" t="s">
        <v>274</v>
      </c>
      <c r="B71" s="24" t="s">
        <v>122</v>
      </c>
      <c r="C71" s="24"/>
      <c r="D71" s="26" t="s">
        <v>39</v>
      </c>
      <c r="E71" s="26" t="s">
        <v>40</v>
      </c>
      <c r="F71" s="27" t="s">
        <v>44</v>
      </c>
      <c r="G71" s="43" t="s">
        <v>275</v>
      </c>
      <c r="H71" s="37" t="s">
        <v>276</v>
      </c>
      <c r="I71" s="38">
        <v>200000</v>
      </c>
      <c r="J71" s="38">
        <v>0</v>
      </c>
      <c r="K71" s="38">
        <f t="shared" si="16"/>
        <v>200000</v>
      </c>
      <c r="L71" s="39">
        <v>4000000</v>
      </c>
      <c r="M71" s="39">
        <v>4250000</v>
      </c>
      <c r="N71" s="39">
        <f t="shared" si="17"/>
        <v>-250000</v>
      </c>
      <c r="O71" s="39">
        <v>5000000</v>
      </c>
      <c r="P71" s="39">
        <v>4250000</v>
      </c>
      <c r="Q71" s="39">
        <f t="shared" si="18"/>
        <v>750000</v>
      </c>
      <c r="R71" s="39">
        <v>5000000</v>
      </c>
      <c r="S71" s="39">
        <v>0</v>
      </c>
      <c r="T71" s="39">
        <f t="shared" si="19"/>
        <v>5000000</v>
      </c>
      <c r="U71" s="40" t="s">
        <v>28</v>
      </c>
      <c r="V71" s="40" t="s">
        <v>155</v>
      </c>
      <c r="W71" s="40" t="s">
        <v>156</v>
      </c>
      <c r="X71" s="44" t="s">
        <v>277</v>
      </c>
      <c r="Y71" s="42" t="s">
        <v>31</v>
      </c>
    </row>
    <row r="72" spans="1:25" ht="34.9" outlineLevel="1" x14ac:dyDescent="0.45">
      <c r="A72" s="23" t="s">
        <v>278</v>
      </c>
      <c r="B72" s="24" t="s">
        <v>22</v>
      </c>
      <c r="C72" s="24"/>
      <c r="D72" s="26" t="s">
        <v>39</v>
      </c>
      <c r="E72" s="26" t="s">
        <v>279</v>
      </c>
      <c r="F72" s="27" t="s">
        <v>138</v>
      </c>
      <c r="G72" s="43" t="s">
        <v>280</v>
      </c>
      <c r="H72" s="37" t="s">
        <v>281</v>
      </c>
      <c r="I72" s="38">
        <v>543804</v>
      </c>
      <c r="J72" s="38">
        <v>0</v>
      </c>
      <c r="K72" s="38">
        <f t="shared" si="16"/>
        <v>543804</v>
      </c>
      <c r="L72" s="39">
        <v>554680.07999999996</v>
      </c>
      <c r="M72" s="39">
        <v>0</v>
      </c>
      <c r="N72" s="39">
        <f t="shared" si="17"/>
        <v>554680.07999999996</v>
      </c>
      <c r="O72" s="39">
        <v>565773.68160000001</v>
      </c>
      <c r="P72" s="39">
        <v>0</v>
      </c>
      <c r="Q72" s="39">
        <f t="shared" si="18"/>
        <v>565773.68160000001</v>
      </c>
      <c r="R72" s="39">
        <v>577089.15523200005</v>
      </c>
      <c r="S72" s="39">
        <v>0</v>
      </c>
      <c r="T72" s="39">
        <f t="shared" si="19"/>
        <v>577089.15523200005</v>
      </c>
      <c r="U72" s="40" t="s">
        <v>47</v>
      </c>
      <c r="V72" s="40" t="s">
        <v>155</v>
      </c>
      <c r="W72" s="40" t="s">
        <v>156</v>
      </c>
      <c r="X72" s="41"/>
      <c r="Y72" s="42" t="s">
        <v>31</v>
      </c>
    </row>
    <row r="73" spans="1:25" ht="26.65" customHeight="1" outlineLevel="1" x14ac:dyDescent="0.45">
      <c r="A73" s="23" t="s">
        <v>282</v>
      </c>
      <c r="B73" s="24" t="s">
        <v>49</v>
      </c>
      <c r="C73" s="24"/>
      <c r="D73" s="26" t="s">
        <v>39</v>
      </c>
      <c r="E73" s="26" t="s">
        <v>40</v>
      </c>
      <c r="F73" s="26" t="s">
        <v>44</v>
      </c>
      <c r="G73" s="43" t="s">
        <v>283</v>
      </c>
      <c r="H73" s="37" t="s">
        <v>284</v>
      </c>
      <c r="I73" s="38">
        <v>1850000</v>
      </c>
      <c r="J73" s="38">
        <v>0</v>
      </c>
      <c r="K73" s="38">
        <f t="shared" si="16"/>
        <v>1850000</v>
      </c>
      <c r="L73" s="39">
        <v>0</v>
      </c>
      <c r="M73" s="39">
        <v>25000</v>
      </c>
      <c r="N73" s="39">
        <f t="shared" si="17"/>
        <v>-25000</v>
      </c>
      <c r="O73" s="39"/>
      <c r="P73" s="39"/>
      <c r="Q73" s="39">
        <f t="shared" si="18"/>
        <v>0</v>
      </c>
      <c r="R73" s="39"/>
      <c r="S73" s="39"/>
      <c r="T73" s="39">
        <f t="shared" si="19"/>
        <v>0</v>
      </c>
      <c r="U73" s="40" t="s">
        <v>28</v>
      </c>
      <c r="V73" s="40" t="s">
        <v>155</v>
      </c>
      <c r="W73" s="40" t="s">
        <v>156</v>
      </c>
      <c r="X73" s="44"/>
      <c r="Y73" s="42" t="s">
        <v>31</v>
      </c>
    </row>
    <row r="74" spans="1:25" ht="25.15" customHeight="1" outlineLevel="1" x14ac:dyDescent="0.45">
      <c r="A74" s="23" t="s">
        <v>62</v>
      </c>
      <c r="B74" s="24" t="s">
        <v>151</v>
      </c>
      <c r="C74" s="24" t="s">
        <v>285</v>
      </c>
      <c r="D74" s="26" t="s">
        <v>286</v>
      </c>
      <c r="E74" s="26" t="s">
        <v>279</v>
      </c>
      <c r="F74" s="27" t="s">
        <v>138</v>
      </c>
      <c r="G74" s="43" t="s">
        <v>287</v>
      </c>
      <c r="H74" s="57" t="s">
        <v>288</v>
      </c>
      <c r="I74" s="38">
        <v>0</v>
      </c>
      <c r="J74" s="38">
        <v>0</v>
      </c>
      <c r="K74" s="38">
        <f t="shared" si="16"/>
        <v>0</v>
      </c>
      <c r="L74" s="39">
        <v>0</v>
      </c>
      <c r="M74" s="39">
        <v>0</v>
      </c>
      <c r="N74" s="39">
        <f t="shared" si="17"/>
        <v>0</v>
      </c>
      <c r="O74" s="39">
        <v>0</v>
      </c>
      <c r="P74" s="39">
        <v>0</v>
      </c>
      <c r="Q74" s="39">
        <f t="shared" si="18"/>
        <v>0</v>
      </c>
      <c r="R74" s="39">
        <v>703577.03</v>
      </c>
      <c r="S74" s="39">
        <v>0</v>
      </c>
      <c r="T74" s="39">
        <f t="shared" si="19"/>
        <v>703577.03</v>
      </c>
      <c r="U74" s="40" t="s">
        <v>28</v>
      </c>
      <c r="V74" s="40" t="s">
        <v>155</v>
      </c>
      <c r="W74" s="40" t="s">
        <v>156</v>
      </c>
      <c r="X74" s="44"/>
      <c r="Y74" s="46" t="s">
        <v>81</v>
      </c>
    </row>
    <row r="75" spans="1:25" ht="28.9" customHeight="1" outlineLevel="1" x14ac:dyDescent="0.45">
      <c r="A75" s="23" t="s">
        <v>289</v>
      </c>
      <c r="B75" s="24" t="s">
        <v>22</v>
      </c>
      <c r="C75" s="24"/>
      <c r="D75" s="26" t="s">
        <v>39</v>
      </c>
      <c r="E75" s="26" t="s">
        <v>40</v>
      </c>
      <c r="F75" s="27" t="s">
        <v>44</v>
      </c>
      <c r="G75" s="43" t="s">
        <v>290</v>
      </c>
      <c r="H75" s="37" t="s">
        <v>291</v>
      </c>
      <c r="I75" s="38">
        <v>233537.28999999998</v>
      </c>
      <c r="J75" s="38">
        <v>0</v>
      </c>
      <c r="K75" s="38">
        <f t="shared" si="16"/>
        <v>233537.28999999998</v>
      </c>
      <c r="L75" s="39">
        <v>238208.03579999998</v>
      </c>
      <c r="M75" s="39">
        <v>0</v>
      </c>
      <c r="N75" s="39">
        <f t="shared" si="17"/>
        <v>238208.03579999998</v>
      </c>
      <c r="O75" s="39">
        <v>242972.196516</v>
      </c>
      <c r="P75" s="39">
        <v>0</v>
      </c>
      <c r="Q75" s="39">
        <f t="shared" si="18"/>
        <v>242972.196516</v>
      </c>
      <c r="R75" s="39">
        <v>247831.64044632</v>
      </c>
      <c r="S75" s="39">
        <v>0</v>
      </c>
      <c r="T75" s="39">
        <f t="shared" si="19"/>
        <v>247831.64044632</v>
      </c>
      <c r="U75" s="40" t="s">
        <v>37</v>
      </c>
      <c r="V75" s="40" t="s">
        <v>155</v>
      </c>
      <c r="W75" s="40" t="s">
        <v>156</v>
      </c>
      <c r="X75" s="41"/>
      <c r="Y75" s="42" t="s">
        <v>31</v>
      </c>
    </row>
    <row r="76" spans="1:25" ht="25.15" customHeight="1" outlineLevel="1" x14ac:dyDescent="0.45">
      <c r="A76" s="23" t="s">
        <v>62</v>
      </c>
      <c r="B76" s="24"/>
      <c r="C76" s="24"/>
      <c r="D76" s="26" t="s">
        <v>39</v>
      </c>
      <c r="E76" s="26" t="s">
        <v>40</v>
      </c>
      <c r="F76" s="27" t="s">
        <v>44</v>
      </c>
      <c r="G76" s="43" t="s">
        <v>292</v>
      </c>
      <c r="H76" s="37" t="s">
        <v>293</v>
      </c>
      <c r="I76" s="38">
        <v>40000</v>
      </c>
      <c r="J76" s="38">
        <v>0</v>
      </c>
      <c r="K76" s="38">
        <f t="shared" si="16"/>
        <v>40000</v>
      </c>
      <c r="L76" s="39">
        <v>0</v>
      </c>
      <c r="M76" s="39">
        <v>0</v>
      </c>
      <c r="N76" s="39">
        <f t="shared" si="17"/>
        <v>0</v>
      </c>
      <c r="O76" s="39">
        <v>0</v>
      </c>
      <c r="P76" s="39">
        <v>0</v>
      </c>
      <c r="Q76" s="39">
        <f t="shared" si="18"/>
        <v>0</v>
      </c>
      <c r="R76" s="39">
        <v>0</v>
      </c>
      <c r="S76" s="39">
        <v>0</v>
      </c>
      <c r="T76" s="39">
        <f t="shared" si="19"/>
        <v>0</v>
      </c>
      <c r="U76" s="40" t="s">
        <v>47</v>
      </c>
      <c r="V76" s="40" t="s">
        <v>155</v>
      </c>
      <c r="W76" s="40" t="s">
        <v>156</v>
      </c>
      <c r="X76" s="44" t="s">
        <v>66</v>
      </c>
      <c r="Y76" s="45"/>
    </row>
    <row r="77" spans="1:25" ht="40.5" outlineLevel="1" x14ac:dyDescent="0.45">
      <c r="A77" s="23" t="s">
        <v>294</v>
      </c>
      <c r="B77" s="24"/>
      <c r="C77" s="24"/>
      <c r="D77" s="26" t="s">
        <v>39</v>
      </c>
      <c r="E77" s="26" t="s">
        <v>40</v>
      </c>
      <c r="F77" s="26" t="s">
        <v>44</v>
      </c>
      <c r="G77" s="43" t="s">
        <v>295</v>
      </c>
      <c r="H77" s="37" t="s">
        <v>296</v>
      </c>
      <c r="I77" s="38">
        <v>60000</v>
      </c>
      <c r="J77" s="38">
        <v>0</v>
      </c>
      <c r="K77" s="38">
        <f t="shared" si="16"/>
        <v>60000</v>
      </c>
      <c r="L77" s="39">
        <v>0</v>
      </c>
      <c r="M77" s="39">
        <v>0</v>
      </c>
      <c r="N77" s="39">
        <f t="shared" si="17"/>
        <v>0</v>
      </c>
      <c r="O77" s="39">
        <v>0</v>
      </c>
      <c r="P77" s="39">
        <v>0</v>
      </c>
      <c r="Q77" s="39">
        <f t="shared" si="18"/>
        <v>0</v>
      </c>
      <c r="R77" s="39">
        <v>0</v>
      </c>
      <c r="S77" s="39">
        <v>0</v>
      </c>
      <c r="T77" s="39">
        <f t="shared" si="19"/>
        <v>0</v>
      </c>
      <c r="U77" s="40" t="s">
        <v>28</v>
      </c>
      <c r="V77" s="40" t="s">
        <v>155</v>
      </c>
      <c r="W77" s="40" t="s">
        <v>156</v>
      </c>
      <c r="X77" s="44" t="s">
        <v>66</v>
      </c>
      <c r="Y77" s="42" t="s">
        <v>31</v>
      </c>
    </row>
    <row r="78" spans="1:25" ht="33" customHeight="1" outlineLevel="1" x14ac:dyDescent="0.45">
      <c r="A78" s="23" t="s">
        <v>297</v>
      </c>
      <c r="B78" s="24" t="s">
        <v>22</v>
      </c>
      <c r="C78" s="24"/>
      <c r="D78" s="26" t="s">
        <v>23</v>
      </c>
      <c r="E78" s="26" t="s">
        <v>147</v>
      </c>
      <c r="F78" s="27" t="s">
        <v>44</v>
      </c>
      <c r="G78" s="43" t="s">
        <v>298</v>
      </c>
      <c r="H78" s="37" t="s">
        <v>299</v>
      </c>
      <c r="I78" s="38">
        <v>695000</v>
      </c>
      <c r="J78" s="38">
        <v>0</v>
      </c>
      <c r="K78" s="38">
        <f t="shared" si="16"/>
        <v>695000</v>
      </c>
      <c r="L78" s="39">
        <v>644000</v>
      </c>
      <c r="M78" s="39">
        <v>0</v>
      </c>
      <c r="N78" s="39">
        <f t="shared" si="17"/>
        <v>644000</v>
      </c>
      <c r="O78" s="39">
        <v>553000</v>
      </c>
      <c r="P78" s="39">
        <v>0</v>
      </c>
      <c r="Q78" s="39">
        <f t="shared" si="18"/>
        <v>553000</v>
      </c>
      <c r="R78" s="39">
        <v>363000</v>
      </c>
      <c r="S78" s="39">
        <v>0</v>
      </c>
      <c r="T78" s="39">
        <f t="shared" si="19"/>
        <v>363000</v>
      </c>
      <c r="U78" s="40" t="s">
        <v>37</v>
      </c>
      <c r="V78" s="40" t="s">
        <v>155</v>
      </c>
      <c r="W78" s="40" t="s">
        <v>156</v>
      </c>
      <c r="X78" s="41"/>
      <c r="Y78" s="42" t="s">
        <v>31</v>
      </c>
    </row>
    <row r="79" spans="1:25" ht="35.65" customHeight="1" outlineLevel="1" x14ac:dyDescent="0.45">
      <c r="A79" s="23" t="s">
        <v>300</v>
      </c>
      <c r="B79" s="24" t="s">
        <v>122</v>
      </c>
      <c r="C79" s="24"/>
      <c r="D79" s="26" t="s">
        <v>39</v>
      </c>
      <c r="E79" s="26" t="s">
        <v>40</v>
      </c>
      <c r="F79" s="26" t="s">
        <v>44</v>
      </c>
      <c r="G79" s="43" t="s">
        <v>301</v>
      </c>
      <c r="H79" s="37" t="s">
        <v>302</v>
      </c>
      <c r="I79" s="38">
        <v>2850000</v>
      </c>
      <c r="J79" s="38">
        <v>0</v>
      </c>
      <c r="K79" s="38">
        <f t="shared" si="16"/>
        <v>2850000</v>
      </c>
      <c r="L79" s="39">
        <v>0</v>
      </c>
      <c r="M79" s="39">
        <v>0</v>
      </c>
      <c r="N79" s="39">
        <f t="shared" si="17"/>
        <v>0</v>
      </c>
      <c r="O79" s="39"/>
      <c r="P79" s="39"/>
      <c r="Q79" s="39">
        <f t="shared" si="18"/>
        <v>0</v>
      </c>
      <c r="R79" s="39"/>
      <c r="S79" s="39"/>
      <c r="T79" s="39">
        <f t="shared" si="19"/>
        <v>0</v>
      </c>
      <c r="U79" s="40" t="s">
        <v>28</v>
      </c>
      <c r="V79" s="40" t="s">
        <v>155</v>
      </c>
      <c r="W79" s="40" t="s">
        <v>156</v>
      </c>
      <c r="X79" s="44" t="s">
        <v>303</v>
      </c>
      <c r="Y79" s="42" t="s">
        <v>31</v>
      </c>
    </row>
    <row r="80" spans="1:25" ht="23.65" customHeight="1" outlineLevel="1" x14ac:dyDescent="0.45">
      <c r="A80" s="23" t="s">
        <v>304</v>
      </c>
      <c r="B80" s="24" t="s">
        <v>22</v>
      </c>
      <c r="C80" s="24"/>
      <c r="D80" s="26" t="s">
        <v>39</v>
      </c>
      <c r="E80" s="26" t="s">
        <v>305</v>
      </c>
      <c r="F80" s="27" t="s">
        <v>44</v>
      </c>
      <c r="G80" s="43" t="s">
        <v>306</v>
      </c>
      <c r="H80" s="37" t="s">
        <v>307</v>
      </c>
      <c r="I80" s="38">
        <v>281400</v>
      </c>
      <c r="J80" s="38">
        <v>0</v>
      </c>
      <c r="K80" s="38">
        <f t="shared" si="16"/>
        <v>281400</v>
      </c>
      <c r="L80" s="39">
        <v>287028</v>
      </c>
      <c r="M80" s="39">
        <v>0</v>
      </c>
      <c r="N80" s="39">
        <f t="shared" si="17"/>
        <v>287028</v>
      </c>
      <c r="O80" s="39">
        <v>292768.56</v>
      </c>
      <c r="P80" s="39">
        <v>0</v>
      </c>
      <c r="Q80" s="39">
        <f t="shared" si="18"/>
        <v>292768.56</v>
      </c>
      <c r="R80" s="39">
        <v>298623.93119999999</v>
      </c>
      <c r="S80" s="39">
        <v>0</v>
      </c>
      <c r="T80" s="39">
        <f t="shared" si="19"/>
        <v>298623.93119999999</v>
      </c>
      <c r="U80" s="40" t="s">
        <v>37</v>
      </c>
      <c r="V80" s="40" t="s">
        <v>155</v>
      </c>
      <c r="W80" s="40" t="s">
        <v>156</v>
      </c>
      <c r="X80" s="41"/>
      <c r="Y80" s="42" t="s">
        <v>31</v>
      </c>
    </row>
    <row r="81" spans="1:25" ht="29.25" customHeight="1" outlineLevel="1" x14ac:dyDescent="0.45">
      <c r="A81" s="23" t="s">
        <v>308</v>
      </c>
      <c r="B81" s="24"/>
      <c r="C81" s="24"/>
      <c r="D81" s="26" t="s">
        <v>39</v>
      </c>
      <c r="E81" s="26" t="s">
        <v>40</v>
      </c>
      <c r="F81" s="26" t="s">
        <v>44</v>
      </c>
      <c r="G81" s="43" t="s">
        <v>309</v>
      </c>
      <c r="H81" s="37" t="s">
        <v>310</v>
      </c>
      <c r="I81" s="38">
        <v>400000</v>
      </c>
      <c r="J81" s="38">
        <v>0</v>
      </c>
      <c r="K81" s="38">
        <f t="shared" si="16"/>
        <v>400000</v>
      </c>
      <c r="L81" s="39">
        <v>4600000</v>
      </c>
      <c r="M81" s="39">
        <v>0</v>
      </c>
      <c r="N81" s="39">
        <f t="shared" si="17"/>
        <v>4600000</v>
      </c>
      <c r="O81" s="39">
        <v>1000000</v>
      </c>
      <c r="P81" s="39">
        <v>0</v>
      </c>
      <c r="Q81" s="39">
        <f t="shared" si="18"/>
        <v>1000000</v>
      </c>
      <c r="R81" s="39">
        <v>0</v>
      </c>
      <c r="S81" s="39">
        <v>0</v>
      </c>
      <c r="T81" s="39">
        <f t="shared" si="19"/>
        <v>0</v>
      </c>
      <c r="U81" s="40" t="s">
        <v>47</v>
      </c>
      <c r="V81" s="40" t="s">
        <v>155</v>
      </c>
      <c r="W81" s="40" t="s">
        <v>156</v>
      </c>
      <c r="X81" s="44" t="s">
        <v>66</v>
      </c>
      <c r="Y81" s="45"/>
    </row>
    <row r="82" spans="1:25" ht="19.5" customHeight="1" outlineLevel="1" x14ac:dyDescent="0.45">
      <c r="A82" s="23" t="s">
        <v>62</v>
      </c>
      <c r="B82" s="24"/>
      <c r="C82" s="24"/>
      <c r="D82" s="26" t="s">
        <v>23</v>
      </c>
      <c r="E82" s="26" t="s">
        <v>311</v>
      </c>
      <c r="F82" s="26" t="s">
        <v>138</v>
      </c>
      <c r="G82" s="43" t="s">
        <v>312</v>
      </c>
      <c r="H82" s="37" t="s">
        <v>313</v>
      </c>
      <c r="I82" s="38">
        <v>225000</v>
      </c>
      <c r="J82" s="38">
        <v>0</v>
      </c>
      <c r="K82" s="38">
        <f t="shared" si="16"/>
        <v>225000</v>
      </c>
      <c r="L82" s="39">
        <v>1000000</v>
      </c>
      <c r="M82" s="39">
        <v>0</v>
      </c>
      <c r="N82" s="39">
        <f t="shared" si="17"/>
        <v>1000000</v>
      </c>
      <c r="O82" s="39">
        <v>1000000</v>
      </c>
      <c r="P82" s="39">
        <v>0</v>
      </c>
      <c r="Q82" s="39">
        <f t="shared" si="18"/>
        <v>1000000</v>
      </c>
      <c r="R82" s="39">
        <v>0</v>
      </c>
      <c r="S82" s="39">
        <v>0</v>
      </c>
      <c r="T82" s="39">
        <f t="shared" si="19"/>
        <v>0</v>
      </c>
      <c r="U82" s="40" t="s">
        <v>28</v>
      </c>
      <c r="V82" s="40" t="s">
        <v>155</v>
      </c>
      <c r="W82" s="40" t="s">
        <v>156</v>
      </c>
      <c r="X82" s="44" t="s">
        <v>66</v>
      </c>
      <c r="Y82" s="45"/>
    </row>
    <row r="83" spans="1:25" ht="40.5" outlineLevel="1" x14ac:dyDescent="0.45">
      <c r="A83" s="23" t="s">
        <v>314</v>
      </c>
      <c r="B83" s="24" t="s">
        <v>49</v>
      </c>
      <c r="C83" s="24"/>
      <c r="D83" s="26" t="s">
        <v>39</v>
      </c>
      <c r="E83" s="26" t="s">
        <v>40</v>
      </c>
      <c r="F83" s="27" t="s">
        <v>44</v>
      </c>
      <c r="G83" s="43" t="s">
        <v>315</v>
      </c>
      <c r="H83" s="37" t="s">
        <v>316</v>
      </c>
      <c r="I83" s="38">
        <v>250000</v>
      </c>
      <c r="J83" s="38">
        <v>25000</v>
      </c>
      <c r="K83" s="38">
        <f>I83-J83</f>
        <v>225000</v>
      </c>
      <c r="L83" s="39">
        <v>0</v>
      </c>
      <c r="M83" s="39">
        <v>0</v>
      </c>
      <c r="N83" s="39">
        <f>L83-M83</f>
        <v>0</v>
      </c>
      <c r="O83" s="39"/>
      <c r="P83" s="39"/>
      <c r="Q83" s="39">
        <f>O83-P83</f>
        <v>0</v>
      </c>
      <c r="R83" s="39"/>
      <c r="S83" s="39"/>
      <c r="T83" s="39">
        <f>R83-S83</f>
        <v>0</v>
      </c>
      <c r="U83" s="40" t="s">
        <v>28</v>
      </c>
      <c r="V83" s="40" t="s">
        <v>155</v>
      </c>
      <c r="W83" s="40" t="s">
        <v>156</v>
      </c>
      <c r="X83" s="44"/>
      <c r="Y83" s="42" t="s">
        <v>31</v>
      </c>
    </row>
    <row r="84" spans="1:25" ht="84.75" customHeight="1" outlineLevel="1" x14ac:dyDescent="0.45">
      <c r="A84" s="23" t="s">
        <v>314</v>
      </c>
      <c r="B84" s="24"/>
      <c r="C84" s="24"/>
      <c r="D84" s="26" t="s">
        <v>39</v>
      </c>
      <c r="E84" s="26" t="s">
        <v>40</v>
      </c>
      <c r="F84" s="26" t="s">
        <v>44</v>
      </c>
      <c r="G84" s="43" t="s">
        <v>317</v>
      </c>
      <c r="H84" s="37" t="s">
        <v>318</v>
      </c>
      <c r="I84" s="38">
        <v>315000</v>
      </c>
      <c r="J84" s="38">
        <v>0</v>
      </c>
      <c r="K84" s="38">
        <f t="shared" si="16"/>
        <v>315000</v>
      </c>
      <c r="L84" s="39">
        <v>2830000</v>
      </c>
      <c r="M84" s="39">
        <v>0</v>
      </c>
      <c r="N84" s="39">
        <f t="shared" si="17"/>
        <v>2830000</v>
      </c>
      <c r="O84" s="39">
        <v>0</v>
      </c>
      <c r="P84" s="39">
        <v>0</v>
      </c>
      <c r="Q84" s="39">
        <f t="shared" si="18"/>
        <v>0</v>
      </c>
      <c r="R84" s="39">
        <v>0</v>
      </c>
      <c r="S84" s="39">
        <v>0</v>
      </c>
      <c r="T84" s="39">
        <f t="shared" si="19"/>
        <v>0</v>
      </c>
      <c r="U84" s="40" t="s">
        <v>28</v>
      </c>
      <c r="V84" s="40" t="s">
        <v>155</v>
      </c>
      <c r="W84" s="40" t="s">
        <v>156</v>
      </c>
      <c r="X84" s="44" t="s">
        <v>66</v>
      </c>
      <c r="Y84" s="45"/>
    </row>
    <row r="85" spans="1:25" ht="67.5" outlineLevel="1" x14ac:dyDescent="0.45">
      <c r="A85" s="23" t="s">
        <v>319</v>
      </c>
      <c r="B85" s="24"/>
      <c r="C85" s="24"/>
      <c r="D85" s="26" t="s">
        <v>39</v>
      </c>
      <c r="E85" s="26" t="s">
        <v>40</v>
      </c>
      <c r="F85" s="26" t="s">
        <v>44</v>
      </c>
      <c r="G85" s="43" t="s">
        <v>320</v>
      </c>
      <c r="H85" s="37" t="s">
        <v>321</v>
      </c>
      <c r="I85" s="38">
        <v>6600000</v>
      </c>
      <c r="J85" s="38">
        <v>0</v>
      </c>
      <c r="K85" s="38">
        <f t="shared" si="16"/>
        <v>6600000</v>
      </c>
      <c r="L85" s="39">
        <v>0</v>
      </c>
      <c r="M85" s="39">
        <v>0</v>
      </c>
      <c r="N85" s="39">
        <f t="shared" si="17"/>
        <v>0</v>
      </c>
      <c r="O85" s="39"/>
      <c r="P85" s="39"/>
      <c r="Q85" s="39">
        <f t="shared" si="18"/>
        <v>0</v>
      </c>
      <c r="R85" s="39"/>
      <c r="S85" s="39"/>
      <c r="T85" s="39">
        <f t="shared" si="19"/>
        <v>0</v>
      </c>
      <c r="U85" s="40" t="s">
        <v>28</v>
      </c>
      <c r="V85" s="40" t="s">
        <v>155</v>
      </c>
      <c r="W85" s="40" t="s">
        <v>156</v>
      </c>
      <c r="X85" s="44" t="s">
        <v>322</v>
      </c>
      <c r="Y85" s="42" t="s">
        <v>31</v>
      </c>
    </row>
    <row r="86" spans="1:25" ht="24.75" customHeight="1" outlineLevel="1" x14ac:dyDescent="0.45">
      <c r="A86" s="23"/>
      <c r="B86" s="24"/>
      <c r="C86" s="24"/>
      <c r="D86" s="26"/>
      <c r="E86" s="26"/>
      <c r="F86" s="27"/>
      <c r="G86" s="43" t="s">
        <v>323</v>
      </c>
      <c r="H86" s="57" t="s">
        <v>324</v>
      </c>
      <c r="I86" s="38">
        <v>100000</v>
      </c>
      <c r="J86" s="38">
        <v>0</v>
      </c>
      <c r="K86" s="38">
        <f t="shared" si="16"/>
        <v>100000</v>
      </c>
      <c r="L86" s="39">
        <v>600000</v>
      </c>
      <c r="M86" s="39"/>
      <c r="N86" s="39">
        <f t="shared" si="17"/>
        <v>600000</v>
      </c>
      <c r="O86" s="39">
        <v>900000</v>
      </c>
      <c r="P86" s="39"/>
      <c r="Q86" s="39">
        <f t="shared" si="18"/>
        <v>900000</v>
      </c>
      <c r="R86" s="39">
        <v>1000000</v>
      </c>
      <c r="S86" s="39"/>
      <c r="T86" s="39">
        <f t="shared" si="19"/>
        <v>1000000</v>
      </c>
      <c r="U86" s="40"/>
      <c r="V86" s="40"/>
      <c r="W86" s="40"/>
      <c r="X86" s="44"/>
      <c r="Y86" s="42"/>
    </row>
    <row r="87" spans="1:25" ht="28.15" customHeight="1" outlineLevel="1" x14ac:dyDescent="0.45">
      <c r="A87" s="23" t="s">
        <v>325</v>
      </c>
      <c r="B87" s="24" t="s">
        <v>122</v>
      </c>
      <c r="C87" s="24"/>
      <c r="D87" s="26" t="s">
        <v>39</v>
      </c>
      <c r="E87" s="26" t="s">
        <v>40</v>
      </c>
      <c r="F87" s="27" t="s">
        <v>44</v>
      </c>
      <c r="G87" s="43" t="s">
        <v>326</v>
      </c>
      <c r="H87" s="37" t="s">
        <v>327</v>
      </c>
      <c r="I87" s="38">
        <v>195000</v>
      </c>
      <c r="J87" s="38">
        <v>195000</v>
      </c>
      <c r="K87" s="38">
        <f t="shared" si="16"/>
        <v>0</v>
      </c>
      <c r="L87" s="39">
        <v>0</v>
      </c>
      <c r="M87" s="39">
        <v>0</v>
      </c>
      <c r="N87" s="39">
        <f t="shared" si="17"/>
        <v>0</v>
      </c>
      <c r="O87" s="39"/>
      <c r="P87" s="39"/>
      <c r="Q87" s="39">
        <f t="shared" si="18"/>
        <v>0</v>
      </c>
      <c r="R87" s="39"/>
      <c r="S87" s="39"/>
      <c r="T87" s="39">
        <f t="shared" si="19"/>
        <v>0</v>
      </c>
      <c r="U87" s="40" t="s">
        <v>47</v>
      </c>
      <c r="V87" s="40" t="s">
        <v>155</v>
      </c>
      <c r="W87" s="40" t="s">
        <v>156</v>
      </c>
      <c r="X87" s="44"/>
      <c r="Y87" s="42" t="s">
        <v>31</v>
      </c>
    </row>
    <row r="88" spans="1:25" ht="23.65" customHeight="1" outlineLevel="1" x14ac:dyDescent="0.45">
      <c r="A88" s="23" t="s">
        <v>62</v>
      </c>
      <c r="B88" s="24"/>
      <c r="C88" s="24"/>
      <c r="D88" s="26" t="s">
        <v>39</v>
      </c>
      <c r="E88" s="26" t="s">
        <v>40</v>
      </c>
      <c r="F88" s="27" t="s">
        <v>44</v>
      </c>
      <c r="G88" s="43" t="s">
        <v>328</v>
      </c>
      <c r="H88" s="37" t="s">
        <v>329</v>
      </c>
      <c r="I88" s="38">
        <v>50000</v>
      </c>
      <c r="J88" s="38">
        <v>0</v>
      </c>
      <c r="K88" s="38">
        <f t="shared" si="16"/>
        <v>50000</v>
      </c>
      <c r="L88" s="39">
        <v>150000</v>
      </c>
      <c r="M88" s="39">
        <v>0</v>
      </c>
      <c r="N88" s="39">
        <f t="shared" si="17"/>
        <v>150000</v>
      </c>
      <c r="O88" s="39">
        <v>450000</v>
      </c>
      <c r="P88" s="39">
        <v>0</v>
      </c>
      <c r="Q88" s="39">
        <f t="shared" si="18"/>
        <v>450000</v>
      </c>
      <c r="R88" s="39">
        <v>0</v>
      </c>
      <c r="S88" s="39">
        <v>0</v>
      </c>
      <c r="T88" s="39">
        <f t="shared" si="19"/>
        <v>0</v>
      </c>
      <c r="U88" s="40" t="s">
        <v>28</v>
      </c>
      <c r="V88" s="40" t="s">
        <v>155</v>
      </c>
      <c r="W88" s="40" t="s">
        <v>156</v>
      </c>
      <c r="X88" s="44" t="s">
        <v>66</v>
      </c>
      <c r="Y88" s="45"/>
    </row>
    <row r="89" spans="1:25" ht="28.9" customHeight="1" outlineLevel="1" x14ac:dyDescent="0.45">
      <c r="A89" s="23" t="s">
        <v>62</v>
      </c>
      <c r="B89" s="24"/>
      <c r="C89" s="24"/>
      <c r="D89" s="26" t="s">
        <v>39</v>
      </c>
      <c r="E89" s="26" t="s">
        <v>40</v>
      </c>
      <c r="F89" s="27" t="s">
        <v>25</v>
      </c>
      <c r="G89" s="43" t="s">
        <v>330</v>
      </c>
      <c r="H89" s="37" t="s">
        <v>331</v>
      </c>
      <c r="I89" s="38">
        <v>0</v>
      </c>
      <c r="J89" s="38">
        <v>0</v>
      </c>
      <c r="K89" s="38">
        <f t="shared" si="16"/>
        <v>0</v>
      </c>
      <c r="L89" s="39">
        <v>1286900</v>
      </c>
      <c r="M89" s="39">
        <v>0</v>
      </c>
      <c r="N89" s="39">
        <f t="shared" si="17"/>
        <v>1286900</v>
      </c>
      <c r="O89" s="39">
        <v>496250</v>
      </c>
      <c r="P89" s="39">
        <v>0</v>
      </c>
      <c r="Q89" s="39">
        <f t="shared" si="18"/>
        <v>496250</v>
      </c>
      <c r="R89" s="39">
        <v>0</v>
      </c>
      <c r="S89" s="39">
        <v>0</v>
      </c>
      <c r="T89" s="39">
        <f t="shared" si="19"/>
        <v>0</v>
      </c>
      <c r="U89" s="40" t="s">
        <v>28</v>
      </c>
      <c r="V89" s="40" t="s">
        <v>155</v>
      </c>
      <c r="W89" s="40" t="s">
        <v>156</v>
      </c>
      <c r="X89" s="44" t="s">
        <v>66</v>
      </c>
      <c r="Y89" s="45"/>
    </row>
    <row r="90" spans="1:25" ht="36" customHeight="1" outlineLevel="1" x14ac:dyDescent="0.45">
      <c r="A90" s="23" t="s">
        <v>62</v>
      </c>
      <c r="B90" s="24"/>
      <c r="C90" s="24"/>
      <c r="D90" s="26" t="s">
        <v>39</v>
      </c>
      <c r="E90" s="26" t="s">
        <v>40</v>
      </c>
      <c r="F90" s="26" t="s">
        <v>44</v>
      </c>
      <c r="G90" s="43" t="s">
        <v>332</v>
      </c>
      <c r="H90" s="37" t="s">
        <v>333</v>
      </c>
      <c r="I90" s="38">
        <v>0</v>
      </c>
      <c r="J90" s="38">
        <v>0</v>
      </c>
      <c r="K90" s="38">
        <f t="shared" si="16"/>
        <v>0</v>
      </c>
      <c r="L90" s="39">
        <v>350000</v>
      </c>
      <c r="M90" s="39">
        <v>0</v>
      </c>
      <c r="N90" s="39">
        <f t="shared" si="17"/>
        <v>350000</v>
      </c>
      <c r="O90" s="39">
        <v>0</v>
      </c>
      <c r="P90" s="39">
        <v>0</v>
      </c>
      <c r="Q90" s="39">
        <f t="shared" si="18"/>
        <v>0</v>
      </c>
      <c r="R90" s="39">
        <v>0</v>
      </c>
      <c r="S90" s="39">
        <v>0</v>
      </c>
      <c r="T90" s="39">
        <f t="shared" si="19"/>
        <v>0</v>
      </c>
      <c r="U90" s="40" t="s">
        <v>28</v>
      </c>
      <c r="V90" s="40" t="s">
        <v>155</v>
      </c>
      <c r="W90" s="40" t="s">
        <v>156</v>
      </c>
      <c r="X90" s="44" t="s">
        <v>66</v>
      </c>
      <c r="Y90" s="45"/>
    </row>
    <row r="91" spans="1:25" ht="32.25" customHeight="1" outlineLevel="1" x14ac:dyDescent="0.45">
      <c r="A91" s="23" t="s">
        <v>334</v>
      </c>
      <c r="B91" s="24" t="s">
        <v>49</v>
      </c>
      <c r="C91" s="24"/>
      <c r="D91" s="26" t="s">
        <v>39</v>
      </c>
      <c r="E91" s="26" t="s">
        <v>40</v>
      </c>
      <c r="F91" s="26" t="s">
        <v>44</v>
      </c>
      <c r="G91" s="43" t="s">
        <v>335</v>
      </c>
      <c r="H91" s="37" t="s">
        <v>336</v>
      </c>
      <c r="I91" s="38">
        <v>925000</v>
      </c>
      <c r="J91" s="38">
        <v>0</v>
      </c>
      <c r="K91" s="38">
        <f t="shared" si="16"/>
        <v>925000</v>
      </c>
      <c r="L91" s="39">
        <v>0</v>
      </c>
      <c r="M91" s="39">
        <v>0</v>
      </c>
      <c r="N91" s="39">
        <f t="shared" si="17"/>
        <v>0</v>
      </c>
      <c r="O91" s="39"/>
      <c r="P91" s="39"/>
      <c r="Q91" s="39">
        <f t="shared" si="18"/>
        <v>0</v>
      </c>
      <c r="R91" s="39"/>
      <c r="S91" s="39"/>
      <c r="T91" s="39">
        <f t="shared" si="19"/>
        <v>0</v>
      </c>
      <c r="U91" s="40" t="s">
        <v>47</v>
      </c>
      <c r="V91" s="40" t="s">
        <v>155</v>
      </c>
      <c r="W91" s="40" t="s">
        <v>156</v>
      </c>
      <c r="X91" s="44"/>
      <c r="Y91" s="42" t="s">
        <v>31</v>
      </c>
    </row>
    <row r="92" spans="1:25" ht="69.75" customHeight="1" outlineLevel="1" x14ac:dyDescent="0.45">
      <c r="A92" s="23" t="s">
        <v>337</v>
      </c>
      <c r="B92" s="24" t="s">
        <v>86</v>
      </c>
      <c r="C92" s="24"/>
      <c r="D92" s="26" t="s">
        <v>23</v>
      </c>
      <c r="E92" s="26" t="s">
        <v>147</v>
      </c>
      <c r="F92" s="26" t="s">
        <v>44</v>
      </c>
      <c r="G92" s="43" t="s">
        <v>338</v>
      </c>
      <c r="H92" s="37" t="s">
        <v>339</v>
      </c>
      <c r="I92" s="38">
        <v>4000000</v>
      </c>
      <c r="J92" s="38">
        <v>2500000</v>
      </c>
      <c r="K92" s="38">
        <f t="shared" si="16"/>
        <v>1500000</v>
      </c>
      <c r="L92" s="39">
        <v>10750000</v>
      </c>
      <c r="M92" s="39">
        <v>5000000</v>
      </c>
      <c r="N92" s="39">
        <f t="shared" si="17"/>
        <v>5750000</v>
      </c>
      <c r="O92" s="39">
        <v>0</v>
      </c>
      <c r="P92" s="39">
        <v>0</v>
      </c>
      <c r="Q92" s="39">
        <f t="shared" si="18"/>
        <v>0</v>
      </c>
      <c r="R92" s="39"/>
      <c r="S92" s="39"/>
      <c r="T92" s="39">
        <f t="shared" si="19"/>
        <v>0</v>
      </c>
      <c r="U92" s="40" t="s">
        <v>28</v>
      </c>
      <c r="V92" s="40" t="s">
        <v>155</v>
      </c>
      <c r="W92" s="40" t="s">
        <v>156</v>
      </c>
      <c r="X92" s="44" t="s">
        <v>340</v>
      </c>
      <c r="Y92" s="42" t="s">
        <v>31</v>
      </c>
    </row>
    <row r="93" spans="1:25" ht="36" customHeight="1" outlineLevel="1" x14ac:dyDescent="0.45">
      <c r="A93" s="23" t="s">
        <v>341</v>
      </c>
      <c r="B93" s="24" t="s">
        <v>122</v>
      </c>
      <c r="C93" s="24"/>
      <c r="D93" s="26" t="s">
        <v>39</v>
      </c>
      <c r="E93" s="26" t="s">
        <v>40</v>
      </c>
      <c r="F93" s="27" t="s">
        <v>44</v>
      </c>
      <c r="G93" s="43" t="s">
        <v>342</v>
      </c>
      <c r="H93" s="37" t="s">
        <v>343</v>
      </c>
      <c r="I93" s="38">
        <v>50000</v>
      </c>
      <c r="J93" s="38">
        <v>50000</v>
      </c>
      <c r="K93" s="38">
        <f t="shared" si="16"/>
        <v>0</v>
      </c>
      <c r="L93" s="39">
        <v>470000</v>
      </c>
      <c r="M93" s="39">
        <v>470000</v>
      </c>
      <c r="N93" s="39">
        <f t="shared" si="17"/>
        <v>0</v>
      </c>
      <c r="O93" s="39"/>
      <c r="P93" s="39"/>
      <c r="Q93" s="39">
        <f t="shared" si="18"/>
        <v>0</v>
      </c>
      <c r="R93" s="39"/>
      <c r="S93" s="39"/>
      <c r="T93" s="39">
        <f t="shared" si="19"/>
        <v>0</v>
      </c>
      <c r="U93" s="40" t="s">
        <v>47</v>
      </c>
      <c r="V93" s="40" t="s">
        <v>155</v>
      </c>
      <c r="W93" s="40" t="s">
        <v>156</v>
      </c>
      <c r="X93" s="44" t="s">
        <v>344</v>
      </c>
      <c r="Y93" s="42" t="s">
        <v>31</v>
      </c>
    </row>
    <row r="94" spans="1:25" ht="54" outlineLevel="1" x14ac:dyDescent="0.45">
      <c r="A94" s="23" t="s">
        <v>345</v>
      </c>
      <c r="B94" s="24" t="s">
        <v>122</v>
      </c>
      <c r="C94" s="24"/>
      <c r="D94" s="26" t="s">
        <v>39</v>
      </c>
      <c r="E94" s="26" t="s">
        <v>40</v>
      </c>
      <c r="F94" s="27" t="s">
        <v>44</v>
      </c>
      <c r="G94" s="43" t="s">
        <v>346</v>
      </c>
      <c r="H94" s="37" t="s">
        <v>347</v>
      </c>
      <c r="I94" s="38">
        <v>450000</v>
      </c>
      <c r="J94" s="38">
        <v>0</v>
      </c>
      <c r="K94" s="38">
        <f t="shared" si="16"/>
        <v>450000</v>
      </c>
      <c r="L94" s="39">
        <v>0</v>
      </c>
      <c r="M94" s="39">
        <v>0</v>
      </c>
      <c r="N94" s="39">
        <f t="shared" si="17"/>
        <v>0</v>
      </c>
      <c r="O94" s="39"/>
      <c r="P94" s="39"/>
      <c r="Q94" s="39">
        <f t="shared" si="18"/>
        <v>0</v>
      </c>
      <c r="R94" s="39"/>
      <c r="S94" s="39"/>
      <c r="T94" s="39">
        <f t="shared" si="19"/>
        <v>0</v>
      </c>
      <c r="U94" s="40" t="s">
        <v>28</v>
      </c>
      <c r="V94" s="40" t="s">
        <v>155</v>
      </c>
      <c r="W94" s="40" t="s">
        <v>156</v>
      </c>
      <c r="X94" s="44"/>
      <c r="Y94" s="42" t="s">
        <v>31</v>
      </c>
    </row>
    <row r="95" spans="1:25" ht="27" outlineLevel="1" x14ac:dyDescent="0.45">
      <c r="A95" s="23"/>
      <c r="B95" s="24"/>
      <c r="C95" s="24"/>
      <c r="D95" s="26"/>
      <c r="E95" s="26"/>
      <c r="F95" s="27"/>
      <c r="G95" s="43" t="s">
        <v>348</v>
      </c>
      <c r="H95" s="57" t="s">
        <v>349</v>
      </c>
      <c r="I95" s="38">
        <v>100000</v>
      </c>
      <c r="J95" s="38">
        <v>0</v>
      </c>
      <c r="K95" s="38">
        <f t="shared" si="16"/>
        <v>100000</v>
      </c>
      <c r="L95" s="39">
        <v>1100000</v>
      </c>
      <c r="M95" s="39">
        <v>0</v>
      </c>
      <c r="N95" s="39">
        <f t="shared" si="17"/>
        <v>1100000</v>
      </c>
      <c r="O95" s="39">
        <v>1600000</v>
      </c>
      <c r="P95" s="39"/>
      <c r="Q95" s="39">
        <f t="shared" si="18"/>
        <v>1600000</v>
      </c>
      <c r="R95" s="39">
        <v>1600000</v>
      </c>
      <c r="S95" s="39"/>
      <c r="T95" s="39">
        <f t="shared" si="19"/>
        <v>1600000</v>
      </c>
      <c r="U95" s="40"/>
      <c r="V95" s="40"/>
      <c r="W95" s="40"/>
      <c r="X95" s="44"/>
      <c r="Y95" s="42"/>
    </row>
    <row r="96" spans="1:25" ht="32.65" customHeight="1" outlineLevel="1" x14ac:dyDescent="0.45">
      <c r="A96" s="23" t="s">
        <v>350</v>
      </c>
      <c r="B96" s="24" t="s">
        <v>22</v>
      </c>
      <c r="C96" s="24"/>
      <c r="D96" s="26" t="s">
        <v>39</v>
      </c>
      <c r="E96" s="26" t="s">
        <v>40</v>
      </c>
      <c r="F96" s="27" t="s">
        <v>44</v>
      </c>
      <c r="G96" s="43" t="s">
        <v>351</v>
      </c>
      <c r="H96" s="37" t="s">
        <v>352</v>
      </c>
      <c r="I96" s="38">
        <v>559721.75</v>
      </c>
      <c r="J96" s="38">
        <v>0</v>
      </c>
      <c r="K96" s="38">
        <f t="shared" si="16"/>
        <v>559721.75</v>
      </c>
      <c r="L96" s="39">
        <v>570916.18500000006</v>
      </c>
      <c r="M96" s="39">
        <v>0</v>
      </c>
      <c r="N96" s="39">
        <f t="shared" si="17"/>
        <v>570916.18500000006</v>
      </c>
      <c r="O96" s="39">
        <v>582334.50870000012</v>
      </c>
      <c r="P96" s="39">
        <v>0</v>
      </c>
      <c r="Q96" s="39">
        <f t="shared" si="18"/>
        <v>582334.50870000012</v>
      </c>
      <c r="R96" s="39">
        <v>593981.19887400011</v>
      </c>
      <c r="S96" s="39">
        <v>0</v>
      </c>
      <c r="T96" s="39">
        <f t="shared" si="19"/>
        <v>593981.19887400011</v>
      </c>
      <c r="U96" s="40" t="s">
        <v>47</v>
      </c>
      <c r="V96" s="40" t="s">
        <v>155</v>
      </c>
      <c r="W96" s="40" t="s">
        <v>156</v>
      </c>
      <c r="X96" s="41"/>
      <c r="Y96" s="42" t="s">
        <v>31</v>
      </c>
    </row>
    <row r="97" spans="1:25" ht="35.25" customHeight="1" outlineLevel="1" x14ac:dyDescent="0.45">
      <c r="A97" s="23" t="s">
        <v>353</v>
      </c>
      <c r="B97" s="24" t="s">
        <v>122</v>
      </c>
      <c r="C97" s="24"/>
      <c r="D97" s="26" t="s">
        <v>39</v>
      </c>
      <c r="E97" s="26" t="s">
        <v>40</v>
      </c>
      <c r="F97" s="27" t="s">
        <v>44</v>
      </c>
      <c r="G97" s="43" t="s">
        <v>354</v>
      </c>
      <c r="H97" s="37" t="s">
        <v>355</v>
      </c>
      <c r="I97" s="38">
        <v>100000</v>
      </c>
      <c r="J97" s="38">
        <v>0</v>
      </c>
      <c r="K97" s="38">
        <f t="shared" si="16"/>
        <v>100000</v>
      </c>
      <c r="L97" s="39">
        <v>0</v>
      </c>
      <c r="M97" s="39">
        <v>0</v>
      </c>
      <c r="N97" s="39">
        <f t="shared" si="17"/>
        <v>0</v>
      </c>
      <c r="O97" s="39">
        <v>0</v>
      </c>
      <c r="P97" s="39">
        <v>0</v>
      </c>
      <c r="Q97" s="39">
        <f t="shared" si="18"/>
        <v>0</v>
      </c>
      <c r="R97" s="39">
        <v>0</v>
      </c>
      <c r="S97" s="39">
        <v>0</v>
      </c>
      <c r="T97" s="39">
        <f t="shared" si="19"/>
        <v>0</v>
      </c>
      <c r="U97" s="40" t="s">
        <v>47</v>
      </c>
      <c r="V97" s="40" t="s">
        <v>155</v>
      </c>
      <c r="W97" s="40" t="s">
        <v>156</v>
      </c>
      <c r="X97" s="44"/>
      <c r="Y97" s="42" t="s">
        <v>31</v>
      </c>
    </row>
    <row r="98" spans="1:25" ht="35.25" customHeight="1" outlineLevel="1" x14ac:dyDescent="0.45">
      <c r="A98" s="23" t="s">
        <v>356</v>
      </c>
      <c r="B98" s="24"/>
      <c r="C98" s="24"/>
      <c r="D98" s="26" t="s">
        <v>23</v>
      </c>
      <c r="E98" s="26" t="s">
        <v>24</v>
      </c>
      <c r="F98" s="27" t="s">
        <v>138</v>
      </c>
      <c r="G98" s="43" t="s">
        <v>357</v>
      </c>
      <c r="H98" s="37" t="s">
        <v>358</v>
      </c>
      <c r="I98" s="38">
        <v>150000</v>
      </c>
      <c r="J98" s="38">
        <v>0</v>
      </c>
      <c r="K98" s="38">
        <f t="shared" si="16"/>
        <v>150000</v>
      </c>
      <c r="L98" s="39">
        <v>1007000</v>
      </c>
      <c r="M98" s="39">
        <v>0</v>
      </c>
      <c r="N98" s="39">
        <f t="shared" si="17"/>
        <v>1007000</v>
      </c>
      <c r="O98" s="39"/>
      <c r="P98" s="39"/>
      <c r="Q98" s="39">
        <f t="shared" si="18"/>
        <v>0</v>
      </c>
      <c r="R98" s="39"/>
      <c r="S98" s="39"/>
      <c r="T98" s="39">
        <f t="shared" si="19"/>
        <v>0</v>
      </c>
      <c r="U98" s="40" t="s">
        <v>47</v>
      </c>
      <c r="V98" s="40" t="s">
        <v>155</v>
      </c>
      <c r="W98" s="40" t="s">
        <v>156</v>
      </c>
      <c r="X98" s="44" t="s">
        <v>359</v>
      </c>
      <c r="Y98" s="42" t="s">
        <v>31</v>
      </c>
    </row>
    <row r="99" spans="1:25" ht="21.4" customHeight="1" outlineLevel="1" x14ac:dyDescent="0.45">
      <c r="A99" s="23" t="s">
        <v>62</v>
      </c>
      <c r="B99" s="24"/>
      <c r="C99" s="24"/>
      <c r="D99" s="26" t="s">
        <v>39</v>
      </c>
      <c r="E99" s="26" t="s">
        <v>40</v>
      </c>
      <c r="F99" s="27" t="s">
        <v>44</v>
      </c>
      <c r="G99" s="43" t="s">
        <v>360</v>
      </c>
      <c r="H99" s="37" t="s">
        <v>361</v>
      </c>
      <c r="I99" s="38">
        <v>50000</v>
      </c>
      <c r="J99" s="38">
        <v>0</v>
      </c>
      <c r="K99" s="38">
        <f t="shared" si="16"/>
        <v>50000</v>
      </c>
      <c r="L99" s="39">
        <v>250000</v>
      </c>
      <c r="M99" s="39">
        <v>0</v>
      </c>
      <c r="N99" s="39">
        <f t="shared" si="17"/>
        <v>250000</v>
      </c>
      <c r="O99" s="39">
        <v>0</v>
      </c>
      <c r="P99" s="39">
        <v>0</v>
      </c>
      <c r="Q99" s="39">
        <f t="shared" si="18"/>
        <v>0</v>
      </c>
      <c r="R99" s="39">
        <v>0</v>
      </c>
      <c r="S99" s="39">
        <v>0</v>
      </c>
      <c r="T99" s="39">
        <f t="shared" si="19"/>
        <v>0</v>
      </c>
      <c r="U99" s="40" t="s">
        <v>28</v>
      </c>
      <c r="V99" s="40" t="s">
        <v>155</v>
      </c>
      <c r="W99" s="40" t="s">
        <v>156</v>
      </c>
      <c r="X99" s="44" t="s">
        <v>66</v>
      </c>
      <c r="Y99" s="45"/>
    </row>
    <row r="100" spans="1:25" ht="45.4" customHeight="1" outlineLevel="1" x14ac:dyDescent="0.45">
      <c r="A100" s="23" t="s">
        <v>362</v>
      </c>
      <c r="B100" s="24"/>
      <c r="C100" s="24"/>
      <c r="D100" s="26" t="s">
        <v>39</v>
      </c>
      <c r="E100" s="26" t="s">
        <v>363</v>
      </c>
      <c r="F100" s="26" t="s">
        <v>138</v>
      </c>
      <c r="G100" s="43" t="s">
        <v>364</v>
      </c>
      <c r="H100" s="37" t="s">
        <v>365</v>
      </c>
      <c r="I100" s="38">
        <v>1800000</v>
      </c>
      <c r="J100" s="38">
        <v>0</v>
      </c>
      <c r="K100" s="38">
        <f t="shared" si="16"/>
        <v>1800000</v>
      </c>
      <c r="L100" s="39">
        <v>0</v>
      </c>
      <c r="M100" s="39">
        <v>0</v>
      </c>
      <c r="N100" s="39">
        <f t="shared" si="17"/>
        <v>0</v>
      </c>
      <c r="O100" s="39">
        <v>0</v>
      </c>
      <c r="P100" s="39">
        <v>0</v>
      </c>
      <c r="Q100" s="39">
        <f t="shared" si="18"/>
        <v>0</v>
      </c>
      <c r="R100" s="39">
        <v>0</v>
      </c>
      <c r="S100" s="39">
        <v>0</v>
      </c>
      <c r="T100" s="39">
        <f t="shared" si="19"/>
        <v>0</v>
      </c>
      <c r="U100" s="40" t="s">
        <v>28</v>
      </c>
      <c r="V100" s="40" t="s">
        <v>155</v>
      </c>
      <c r="W100" s="40" t="s">
        <v>156</v>
      </c>
      <c r="X100" s="44" t="s">
        <v>366</v>
      </c>
      <c r="Y100" s="42" t="s">
        <v>31</v>
      </c>
    </row>
    <row r="101" spans="1:25" ht="34.9" outlineLevel="1" x14ac:dyDescent="0.45">
      <c r="A101" s="23" t="s">
        <v>367</v>
      </c>
      <c r="B101" s="24"/>
      <c r="C101" s="24"/>
      <c r="D101" s="26" t="s">
        <v>39</v>
      </c>
      <c r="E101" s="26" t="s">
        <v>40</v>
      </c>
      <c r="F101" s="27" t="s">
        <v>138</v>
      </c>
      <c r="G101" s="43" t="s">
        <v>368</v>
      </c>
      <c r="H101" s="37" t="s">
        <v>369</v>
      </c>
      <c r="I101" s="38">
        <v>75000</v>
      </c>
      <c r="J101" s="38">
        <v>0</v>
      </c>
      <c r="K101" s="38">
        <f t="shared" si="16"/>
        <v>75000</v>
      </c>
      <c r="L101" s="39">
        <v>650000</v>
      </c>
      <c r="M101" s="39">
        <v>0</v>
      </c>
      <c r="N101" s="39">
        <f t="shared" si="17"/>
        <v>650000</v>
      </c>
      <c r="O101" s="39">
        <v>0</v>
      </c>
      <c r="P101" s="39">
        <v>0</v>
      </c>
      <c r="Q101" s="39">
        <f t="shared" si="18"/>
        <v>0</v>
      </c>
      <c r="R101" s="39">
        <v>0</v>
      </c>
      <c r="S101" s="39">
        <v>0</v>
      </c>
      <c r="T101" s="39">
        <f t="shared" si="19"/>
        <v>0</v>
      </c>
      <c r="U101" s="40" t="s">
        <v>28</v>
      </c>
      <c r="V101" s="40" t="s">
        <v>155</v>
      </c>
      <c r="W101" s="40" t="s">
        <v>156</v>
      </c>
      <c r="X101" s="44"/>
      <c r="Y101" s="42" t="s">
        <v>31</v>
      </c>
    </row>
    <row r="102" spans="1:25" ht="25.9" customHeight="1" outlineLevel="1" x14ac:dyDescent="0.45">
      <c r="A102" s="23" t="s">
        <v>370</v>
      </c>
      <c r="B102" s="24"/>
      <c r="C102" s="24"/>
      <c r="D102" s="26" t="s">
        <v>39</v>
      </c>
      <c r="E102" s="26" t="s">
        <v>40</v>
      </c>
      <c r="F102" s="27" t="s">
        <v>44</v>
      </c>
      <c r="G102" s="43" t="s">
        <v>371</v>
      </c>
      <c r="H102" s="37" t="s">
        <v>372</v>
      </c>
      <c r="I102" s="38">
        <v>50000</v>
      </c>
      <c r="J102" s="38">
        <v>0</v>
      </c>
      <c r="K102" s="38">
        <f t="shared" si="16"/>
        <v>50000</v>
      </c>
      <c r="L102" s="39">
        <v>150000</v>
      </c>
      <c r="M102" s="39">
        <v>0</v>
      </c>
      <c r="N102" s="39">
        <f t="shared" si="17"/>
        <v>150000</v>
      </c>
      <c r="O102" s="39">
        <v>2800000</v>
      </c>
      <c r="P102" s="39">
        <v>0</v>
      </c>
      <c r="Q102" s="39">
        <f t="shared" si="18"/>
        <v>2800000</v>
      </c>
      <c r="R102" s="39">
        <v>0</v>
      </c>
      <c r="S102" s="39">
        <v>0</v>
      </c>
      <c r="T102" s="39">
        <f t="shared" si="19"/>
        <v>0</v>
      </c>
      <c r="U102" s="40" t="s">
        <v>47</v>
      </c>
      <c r="V102" s="40" t="s">
        <v>155</v>
      </c>
      <c r="W102" s="40" t="s">
        <v>156</v>
      </c>
      <c r="X102" s="44" t="s">
        <v>66</v>
      </c>
      <c r="Y102" s="45"/>
    </row>
    <row r="103" spans="1:25" ht="34.9" outlineLevel="1" x14ac:dyDescent="0.45">
      <c r="A103" s="23" t="s">
        <v>373</v>
      </c>
      <c r="B103" s="24"/>
      <c r="C103" s="24"/>
      <c r="D103" s="26" t="s">
        <v>23</v>
      </c>
      <c r="E103" s="26" t="s">
        <v>147</v>
      </c>
      <c r="F103" s="27" t="s">
        <v>44</v>
      </c>
      <c r="G103" s="43" t="s">
        <v>374</v>
      </c>
      <c r="H103" s="37" t="s">
        <v>375</v>
      </c>
      <c r="I103" s="38">
        <v>250000</v>
      </c>
      <c r="J103" s="38">
        <v>0</v>
      </c>
      <c r="K103" s="38">
        <f t="shared" si="16"/>
        <v>250000</v>
      </c>
      <c r="L103" s="39">
        <v>0</v>
      </c>
      <c r="M103" s="39">
        <v>0</v>
      </c>
      <c r="N103" s="39">
        <f t="shared" si="17"/>
        <v>0</v>
      </c>
      <c r="O103" s="39">
        <v>0</v>
      </c>
      <c r="P103" s="39">
        <v>0</v>
      </c>
      <c r="Q103" s="39">
        <f t="shared" si="18"/>
        <v>0</v>
      </c>
      <c r="R103" s="39">
        <v>0</v>
      </c>
      <c r="S103" s="39">
        <v>0</v>
      </c>
      <c r="T103" s="39">
        <f t="shared" si="19"/>
        <v>0</v>
      </c>
      <c r="U103" s="40" t="s">
        <v>28</v>
      </c>
      <c r="V103" s="40" t="s">
        <v>155</v>
      </c>
      <c r="W103" s="40" t="s">
        <v>156</v>
      </c>
      <c r="X103" s="44"/>
      <c r="Y103" s="42" t="s">
        <v>31</v>
      </c>
    </row>
    <row r="104" spans="1:25" ht="47.25" customHeight="1" outlineLevel="1" x14ac:dyDescent="0.45">
      <c r="A104" s="23" t="s">
        <v>370</v>
      </c>
      <c r="B104" s="24" t="s">
        <v>49</v>
      </c>
      <c r="C104" s="24"/>
      <c r="D104" s="26" t="s">
        <v>39</v>
      </c>
      <c r="E104" s="26" t="s">
        <v>40</v>
      </c>
      <c r="F104" s="27" t="s">
        <v>138</v>
      </c>
      <c r="G104" s="43" t="s">
        <v>376</v>
      </c>
      <c r="H104" s="37" t="s">
        <v>377</v>
      </c>
      <c r="I104" s="38">
        <v>401000</v>
      </c>
      <c r="J104" s="38">
        <v>0</v>
      </c>
      <c r="K104" s="38">
        <f t="shared" si="16"/>
        <v>401000</v>
      </c>
      <c r="L104" s="39">
        <v>498000</v>
      </c>
      <c r="M104" s="39">
        <v>0</v>
      </c>
      <c r="N104" s="39">
        <f t="shared" si="17"/>
        <v>498000</v>
      </c>
      <c r="O104" s="39"/>
      <c r="P104" s="39"/>
      <c r="Q104" s="39">
        <f t="shared" si="18"/>
        <v>0</v>
      </c>
      <c r="R104" s="39"/>
      <c r="S104" s="39"/>
      <c r="T104" s="39">
        <f t="shared" si="19"/>
        <v>0</v>
      </c>
      <c r="U104" s="40" t="s">
        <v>47</v>
      </c>
      <c r="V104" s="40" t="s">
        <v>155</v>
      </c>
      <c r="W104" s="40" t="s">
        <v>156</v>
      </c>
      <c r="X104" s="44"/>
      <c r="Y104" s="42" t="s">
        <v>31</v>
      </c>
    </row>
    <row r="105" spans="1:25" ht="47.65" customHeight="1" outlineLevel="1" x14ac:dyDescent="0.45">
      <c r="A105" s="23" t="s">
        <v>62</v>
      </c>
      <c r="B105" s="24" t="s">
        <v>112</v>
      </c>
      <c r="C105" s="24" t="s">
        <v>378</v>
      </c>
      <c r="D105" s="26" t="s">
        <v>23</v>
      </c>
      <c r="E105" s="26" t="s">
        <v>24</v>
      </c>
      <c r="F105" s="27" t="s">
        <v>44</v>
      </c>
      <c r="G105" s="43" t="s">
        <v>379</v>
      </c>
      <c r="H105" s="37" t="s">
        <v>380</v>
      </c>
      <c r="I105" s="38">
        <v>0</v>
      </c>
      <c r="J105" s="38">
        <v>0</v>
      </c>
      <c r="K105" s="38">
        <f t="shared" si="16"/>
        <v>0</v>
      </c>
      <c r="L105" s="39">
        <v>0</v>
      </c>
      <c r="M105" s="39">
        <v>0</v>
      </c>
      <c r="N105" s="39">
        <f t="shared" si="17"/>
        <v>0</v>
      </c>
      <c r="O105" s="39">
        <v>100000</v>
      </c>
      <c r="P105" s="39">
        <v>0</v>
      </c>
      <c r="Q105" s="39">
        <f t="shared" si="18"/>
        <v>100000</v>
      </c>
      <c r="R105" s="39">
        <v>5881561</v>
      </c>
      <c r="S105" s="39">
        <v>0</v>
      </c>
      <c r="T105" s="39">
        <f t="shared" si="19"/>
        <v>5881561</v>
      </c>
      <c r="U105" s="40" t="s">
        <v>28</v>
      </c>
      <c r="V105" s="40" t="s">
        <v>155</v>
      </c>
      <c r="W105" s="40" t="s">
        <v>156</v>
      </c>
      <c r="X105" s="44" t="s">
        <v>381</v>
      </c>
      <c r="Y105" s="46" t="s">
        <v>81</v>
      </c>
    </row>
    <row r="106" spans="1:25" ht="43.5" customHeight="1" outlineLevel="1" x14ac:dyDescent="0.45">
      <c r="A106" s="23" t="s">
        <v>62</v>
      </c>
      <c r="B106" s="24" t="s">
        <v>142</v>
      </c>
      <c r="C106" s="24" t="s">
        <v>378</v>
      </c>
      <c r="D106" s="26" t="s">
        <v>23</v>
      </c>
      <c r="E106" s="26" t="s">
        <v>24</v>
      </c>
      <c r="F106" s="27" t="s">
        <v>44</v>
      </c>
      <c r="G106" s="36" t="s">
        <v>382</v>
      </c>
      <c r="H106" s="37" t="s">
        <v>383</v>
      </c>
      <c r="I106" s="38">
        <v>0</v>
      </c>
      <c r="J106" s="38">
        <v>0</v>
      </c>
      <c r="K106" s="38">
        <f t="shared" si="16"/>
        <v>0</v>
      </c>
      <c r="L106" s="39">
        <v>0</v>
      </c>
      <c r="M106" s="39">
        <v>0</v>
      </c>
      <c r="N106" s="39">
        <f t="shared" si="17"/>
        <v>0</v>
      </c>
      <c r="O106" s="39">
        <v>100000</v>
      </c>
      <c r="P106" s="39">
        <v>0</v>
      </c>
      <c r="Q106" s="39">
        <f t="shared" si="18"/>
        <v>100000</v>
      </c>
      <c r="R106" s="39">
        <v>468768</v>
      </c>
      <c r="S106" s="39">
        <v>0</v>
      </c>
      <c r="T106" s="39">
        <f t="shared" si="19"/>
        <v>468768</v>
      </c>
      <c r="U106" s="40" t="s">
        <v>28</v>
      </c>
      <c r="V106" s="40" t="s">
        <v>155</v>
      </c>
      <c r="W106" s="40" t="s">
        <v>156</v>
      </c>
      <c r="X106" s="44" t="s">
        <v>384</v>
      </c>
      <c r="Y106" s="46" t="s">
        <v>81</v>
      </c>
    </row>
    <row r="107" spans="1:25" ht="23.25" outlineLevel="1" x14ac:dyDescent="0.45">
      <c r="A107" s="71" t="s">
        <v>62</v>
      </c>
      <c r="B107" s="72"/>
      <c r="C107" s="72"/>
      <c r="D107" s="73" t="s">
        <v>23</v>
      </c>
      <c r="E107" s="73" t="s">
        <v>24</v>
      </c>
      <c r="F107" s="74"/>
      <c r="G107" s="43" t="s">
        <v>385</v>
      </c>
      <c r="H107" s="57" t="s">
        <v>386</v>
      </c>
      <c r="I107" s="38">
        <v>0</v>
      </c>
      <c r="J107" s="38">
        <v>0</v>
      </c>
      <c r="K107" s="38">
        <f t="shared" si="16"/>
        <v>0</v>
      </c>
      <c r="L107" s="39">
        <v>0</v>
      </c>
      <c r="M107" s="39">
        <v>0</v>
      </c>
      <c r="N107" s="39">
        <f t="shared" si="17"/>
        <v>0</v>
      </c>
      <c r="O107" s="39">
        <v>0</v>
      </c>
      <c r="P107" s="39">
        <v>0</v>
      </c>
      <c r="Q107" s="39">
        <f t="shared" si="18"/>
        <v>0</v>
      </c>
      <c r="R107" s="39">
        <v>0</v>
      </c>
      <c r="S107" s="39">
        <v>0</v>
      </c>
      <c r="T107" s="39">
        <f t="shared" si="19"/>
        <v>0</v>
      </c>
      <c r="U107" s="40" t="s">
        <v>28</v>
      </c>
      <c r="V107" s="40" t="s">
        <v>155</v>
      </c>
      <c r="W107" s="40" t="s">
        <v>156</v>
      </c>
      <c r="X107" s="44" t="s">
        <v>66</v>
      </c>
      <c r="Y107" s="45"/>
    </row>
    <row r="108" spans="1:25" ht="34.9" outlineLevel="1" x14ac:dyDescent="0.45">
      <c r="A108" s="23" t="s">
        <v>62</v>
      </c>
      <c r="B108" s="24" t="s">
        <v>97</v>
      </c>
      <c r="C108" s="24" t="s">
        <v>387</v>
      </c>
      <c r="D108" s="26" t="s">
        <v>23</v>
      </c>
      <c r="E108" s="26" t="s">
        <v>24</v>
      </c>
      <c r="F108" s="27" t="s">
        <v>44</v>
      </c>
      <c r="G108" s="43" t="s">
        <v>388</v>
      </c>
      <c r="H108" s="37" t="s">
        <v>389</v>
      </c>
      <c r="I108" s="38">
        <v>0</v>
      </c>
      <c r="J108" s="38">
        <v>0</v>
      </c>
      <c r="K108" s="38">
        <f t="shared" si="16"/>
        <v>0</v>
      </c>
      <c r="L108" s="39">
        <v>0</v>
      </c>
      <c r="M108" s="39">
        <v>0</v>
      </c>
      <c r="N108" s="39">
        <f t="shared" si="17"/>
        <v>0</v>
      </c>
      <c r="O108" s="39">
        <v>50000</v>
      </c>
      <c r="P108" s="39">
        <v>0</v>
      </c>
      <c r="Q108" s="39">
        <f t="shared" si="18"/>
        <v>50000</v>
      </c>
      <c r="R108" s="39">
        <v>492297.57</v>
      </c>
      <c r="S108" s="39">
        <v>0</v>
      </c>
      <c r="T108" s="39">
        <f t="shared" si="19"/>
        <v>492297.57</v>
      </c>
      <c r="U108" s="40" t="s">
        <v>28</v>
      </c>
      <c r="V108" s="40" t="s">
        <v>155</v>
      </c>
      <c r="W108" s="40" t="s">
        <v>156</v>
      </c>
      <c r="X108" s="44" t="s">
        <v>384</v>
      </c>
      <c r="Y108" s="46" t="s">
        <v>81</v>
      </c>
    </row>
    <row r="109" spans="1:25" ht="34.9" outlineLevel="1" x14ac:dyDescent="0.45">
      <c r="A109" s="23" t="s">
        <v>390</v>
      </c>
      <c r="B109" s="24"/>
      <c r="C109" s="24"/>
      <c r="D109" s="26" t="s">
        <v>39</v>
      </c>
      <c r="E109" s="26" t="s">
        <v>40</v>
      </c>
      <c r="F109" s="27" t="s">
        <v>44</v>
      </c>
      <c r="G109" s="43" t="s">
        <v>391</v>
      </c>
      <c r="H109" s="37" t="s">
        <v>392</v>
      </c>
      <c r="I109" s="38">
        <v>220000</v>
      </c>
      <c r="J109" s="38">
        <v>0</v>
      </c>
      <c r="K109" s="38">
        <f t="shared" si="16"/>
        <v>220000</v>
      </c>
      <c r="L109" s="39">
        <v>0</v>
      </c>
      <c r="M109" s="39">
        <v>0</v>
      </c>
      <c r="N109" s="39">
        <f t="shared" si="17"/>
        <v>0</v>
      </c>
      <c r="O109" s="39">
        <v>0</v>
      </c>
      <c r="P109" s="39">
        <v>0</v>
      </c>
      <c r="Q109" s="39">
        <f t="shared" si="18"/>
        <v>0</v>
      </c>
      <c r="R109" s="39">
        <v>0</v>
      </c>
      <c r="S109" s="39">
        <v>0</v>
      </c>
      <c r="T109" s="39">
        <f t="shared" si="19"/>
        <v>0</v>
      </c>
      <c r="U109" s="40" t="s">
        <v>28</v>
      </c>
      <c r="V109" s="40" t="s">
        <v>155</v>
      </c>
      <c r="W109" s="40" t="s">
        <v>156</v>
      </c>
      <c r="X109" s="44"/>
      <c r="Y109" s="42" t="s">
        <v>31</v>
      </c>
    </row>
    <row r="110" spans="1:25" ht="54" outlineLevel="1" x14ac:dyDescent="0.45">
      <c r="A110" s="23" t="s">
        <v>393</v>
      </c>
      <c r="B110" s="24" t="s">
        <v>49</v>
      </c>
      <c r="C110" s="24"/>
      <c r="D110" s="26" t="s">
        <v>39</v>
      </c>
      <c r="E110" s="26" t="s">
        <v>40</v>
      </c>
      <c r="F110" s="27" t="s">
        <v>44</v>
      </c>
      <c r="G110" s="43" t="s">
        <v>394</v>
      </c>
      <c r="H110" s="37" t="s">
        <v>395</v>
      </c>
      <c r="I110" s="38">
        <v>300000</v>
      </c>
      <c r="J110" s="38">
        <v>240000</v>
      </c>
      <c r="K110" s="38">
        <f t="shared" si="16"/>
        <v>60000</v>
      </c>
      <c r="L110" s="39">
        <v>1300000</v>
      </c>
      <c r="M110" s="39">
        <v>80000</v>
      </c>
      <c r="N110" s="39">
        <f t="shared" si="17"/>
        <v>1220000</v>
      </c>
      <c r="O110" s="39"/>
      <c r="P110" s="39"/>
      <c r="Q110" s="39">
        <f t="shared" si="18"/>
        <v>0</v>
      </c>
      <c r="R110" s="39"/>
      <c r="S110" s="39"/>
      <c r="T110" s="39">
        <f t="shared" si="19"/>
        <v>0</v>
      </c>
      <c r="U110" s="40" t="s">
        <v>28</v>
      </c>
      <c r="V110" s="40" t="s">
        <v>155</v>
      </c>
      <c r="W110" s="40" t="s">
        <v>156</v>
      </c>
      <c r="X110" s="44" t="s">
        <v>396</v>
      </c>
      <c r="Y110" s="42" t="s">
        <v>31</v>
      </c>
    </row>
    <row r="111" spans="1:25" ht="46.9" customHeight="1" outlineLevel="1" x14ac:dyDescent="0.45">
      <c r="A111" s="23" t="s">
        <v>397</v>
      </c>
      <c r="B111" s="24" t="s">
        <v>86</v>
      </c>
      <c r="C111" s="24"/>
      <c r="D111" s="26" t="s">
        <v>39</v>
      </c>
      <c r="E111" s="26" t="s">
        <v>40</v>
      </c>
      <c r="F111" s="27" t="s">
        <v>44</v>
      </c>
      <c r="G111" s="43" t="s">
        <v>398</v>
      </c>
      <c r="H111" s="37" t="s">
        <v>399</v>
      </c>
      <c r="I111" s="38">
        <v>350000</v>
      </c>
      <c r="J111" s="38">
        <v>0</v>
      </c>
      <c r="K111" s="38">
        <f t="shared" si="16"/>
        <v>350000</v>
      </c>
      <c r="L111" s="39"/>
      <c r="M111" s="39">
        <v>10000</v>
      </c>
      <c r="N111" s="39">
        <f t="shared" si="17"/>
        <v>-10000</v>
      </c>
      <c r="O111" s="39"/>
      <c r="P111" s="39"/>
      <c r="Q111" s="39">
        <f t="shared" si="18"/>
        <v>0</v>
      </c>
      <c r="R111" s="39"/>
      <c r="S111" s="39"/>
      <c r="T111" s="39">
        <f t="shared" si="19"/>
        <v>0</v>
      </c>
      <c r="U111" s="40" t="s">
        <v>28</v>
      </c>
      <c r="V111" s="40" t="s">
        <v>155</v>
      </c>
      <c r="W111" s="40" t="s">
        <v>156</v>
      </c>
      <c r="X111" s="44" t="s">
        <v>400</v>
      </c>
      <c r="Y111" s="42" t="s">
        <v>31</v>
      </c>
    </row>
    <row r="112" spans="1:25" ht="44.65" customHeight="1" outlineLevel="1" x14ac:dyDescent="0.45">
      <c r="A112" s="23" t="s">
        <v>401</v>
      </c>
      <c r="B112" s="24" t="s">
        <v>142</v>
      </c>
      <c r="C112" s="24" t="s">
        <v>402</v>
      </c>
      <c r="D112" s="26" t="s">
        <v>39</v>
      </c>
      <c r="E112" s="26" t="s">
        <v>363</v>
      </c>
      <c r="F112" s="27" t="s">
        <v>138</v>
      </c>
      <c r="G112" s="43" t="s">
        <v>403</v>
      </c>
      <c r="H112" s="57" t="s">
        <v>404</v>
      </c>
      <c r="I112" s="38">
        <v>172366.17</v>
      </c>
      <c r="J112" s="38">
        <v>0</v>
      </c>
      <c r="K112" s="38">
        <f t="shared" si="16"/>
        <v>172366.17</v>
      </c>
      <c r="L112" s="39">
        <v>0</v>
      </c>
      <c r="M112" s="39">
        <v>0</v>
      </c>
      <c r="N112" s="39">
        <f t="shared" si="17"/>
        <v>0</v>
      </c>
      <c r="O112" s="39">
        <v>0</v>
      </c>
      <c r="P112" s="39">
        <v>0</v>
      </c>
      <c r="Q112" s="39">
        <f t="shared" si="18"/>
        <v>0</v>
      </c>
      <c r="R112" s="39">
        <v>0</v>
      </c>
      <c r="S112" s="39">
        <v>0</v>
      </c>
      <c r="T112" s="39">
        <f t="shared" si="19"/>
        <v>0</v>
      </c>
      <c r="U112" s="40" t="s">
        <v>28</v>
      </c>
      <c r="V112" s="40" t="s">
        <v>155</v>
      </c>
      <c r="W112" s="40" t="s">
        <v>156</v>
      </c>
      <c r="X112" s="44" t="s">
        <v>405</v>
      </c>
      <c r="Y112" s="42" t="s">
        <v>31</v>
      </c>
    </row>
    <row r="113" spans="1:25" ht="34.9" outlineLevel="1" x14ac:dyDescent="0.45">
      <c r="A113" s="23" t="s">
        <v>406</v>
      </c>
      <c r="B113" s="24" t="s">
        <v>142</v>
      </c>
      <c r="C113" s="24" t="s">
        <v>407</v>
      </c>
      <c r="D113" s="26" t="s">
        <v>39</v>
      </c>
      <c r="E113" s="26" t="s">
        <v>279</v>
      </c>
      <c r="F113" s="27" t="s">
        <v>138</v>
      </c>
      <c r="G113" s="43" t="s">
        <v>408</v>
      </c>
      <c r="H113" s="57" t="s">
        <v>409</v>
      </c>
      <c r="I113" s="38">
        <v>410000</v>
      </c>
      <c r="J113" s="38">
        <v>0</v>
      </c>
      <c r="K113" s="38">
        <f t="shared" si="16"/>
        <v>410000</v>
      </c>
      <c r="L113" s="39">
        <v>350472</v>
      </c>
      <c r="M113" s="39">
        <v>0</v>
      </c>
      <c r="N113" s="39">
        <f t="shared" si="17"/>
        <v>350472</v>
      </c>
      <c r="O113" s="39">
        <v>350472</v>
      </c>
      <c r="P113" s="39">
        <v>0</v>
      </c>
      <c r="Q113" s="39">
        <f t="shared" si="18"/>
        <v>350472</v>
      </c>
      <c r="R113" s="39">
        <v>350472</v>
      </c>
      <c r="S113" s="39">
        <v>0</v>
      </c>
      <c r="T113" s="39">
        <f t="shared" si="19"/>
        <v>350472</v>
      </c>
      <c r="U113" s="40" t="s">
        <v>28</v>
      </c>
      <c r="V113" s="40" t="s">
        <v>155</v>
      </c>
      <c r="W113" s="40" t="s">
        <v>156</v>
      </c>
      <c r="X113" s="44" t="s">
        <v>405</v>
      </c>
      <c r="Y113" s="42" t="s">
        <v>31</v>
      </c>
    </row>
    <row r="114" spans="1:25" ht="71.25" customHeight="1" outlineLevel="1" x14ac:dyDescent="0.45">
      <c r="A114" s="23" t="s">
        <v>410</v>
      </c>
      <c r="B114" s="24" t="s">
        <v>49</v>
      </c>
      <c r="C114" s="24"/>
      <c r="D114" s="75" t="s">
        <v>39</v>
      </c>
      <c r="E114" s="26" t="s">
        <v>40</v>
      </c>
      <c r="F114" s="26" t="s">
        <v>44</v>
      </c>
      <c r="G114" s="43" t="s">
        <v>411</v>
      </c>
      <c r="H114" s="37" t="s">
        <v>412</v>
      </c>
      <c r="I114" s="38">
        <v>2156000</v>
      </c>
      <c r="J114" s="38">
        <v>0</v>
      </c>
      <c r="K114" s="38">
        <f t="shared" si="16"/>
        <v>2156000</v>
      </c>
      <c r="L114" s="39">
        <v>0</v>
      </c>
      <c r="M114" s="39">
        <v>226000</v>
      </c>
      <c r="N114" s="39">
        <f t="shared" si="17"/>
        <v>-226000</v>
      </c>
      <c r="O114" s="39"/>
      <c r="P114" s="39"/>
      <c r="Q114" s="39">
        <f t="shared" si="18"/>
        <v>0</v>
      </c>
      <c r="R114" s="39"/>
      <c r="S114" s="39"/>
      <c r="T114" s="39">
        <f t="shared" si="19"/>
        <v>0</v>
      </c>
      <c r="U114" s="40" t="s">
        <v>47</v>
      </c>
      <c r="V114" s="40" t="s">
        <v>155</v>
      </c>
      <c r="W114" s="40" t="s">
        <v>156</v>
      </c>
      <c r="X114" s="44"/>
      <c r="Y114" s="42" t="s">
        <v>31</v>
      </c>
    </row>
    <row r="115" spans="1:25" ht="40.5" outlineLevel="1" x14ac:dyDescent="0.45">
      <c r="A115" s="23" t="s">
        <v>62</v>
      </c>
      <c r="B115" s="24"/>
      <c r="C115" s="24"/>
      <c r="D115" s="26" t="s">
        <v>39</v>
      </c>
      <c r="E115" s="26" t="s">
        <v>40</v>
      </c>
      <c r="F115" s="27" t="s">
        <v>44</v>
      </c>
      <c r="G115" s="43" t="s">
        <v>413</v>
      </c>
      <c r="H115" s="37" t="s">
        <v>414</v>
      </c>
      <c r="I115" s="38">
        <v>250000</v>
      </c>
      <c r="J115" s="38">
        <v>0</v>
      </c>
      <c r="K115" s="38">
        <f t="shared" si="16"/>
        <v>250000</v>
      </c>
      <c r="L115" s="39">
        <v>0</v>
      </c>
      <c r="M115" s="39">
        <v>0</v>
      </c>
      <c r="N115" s="39">
        <f t="shared" si="17"/>
        <v>0</v>
      </c>
      <c r="O115" s="39">
        <v>0</v>
      </c>
      <c r="P115" s="39">
        <v>0</v>
      </c>
      <c r="Q115" s="39">
        <f t="shared" si="18"/>
        <v>0</v>
      </c>
      <c r="R115" s="39">
        <v>0</v>
      </c>
      <c r="S115" s="39">
        <v>0</v>
      </c>
      <c r="T115" s="39">
        <f t="shared" si="19"/>
        <v>0</v>
      </c>
      <c r="U115" s="40" t="s">
        <v>47</v>
      </c>
      <c r="V115" s="40" t="s">
        <v>155</v>
      </c>
      <c r="W115" s="40" t="s">
        <v>156</v>
      </c>
      <c r="X115" s="44" t="s">
        <v>66</v>
      </c>
      <c r="Y115" s="45"/>
    </row>
    <row r="116" spans="1:25" ht="24.75" customHeight="1" outlineLevel="1" x14ac:dyDescent="0.45">
      <c r="A116" s="23" t="s">
        <v>62</v>
      </c>
      <c r="B116" s="24"/>
      <c r="C116" s="24"/>
      <c r="D116" s="26" t="s">
        <v>39</v>
      </c>
      <c r="E116" s="26" t="s">
        <v>40</v>
      </c>
      <c r="F116" s="26" t="s">
        <v>44</v>
      </c>
      <c r="G116" s="43" t="s">
        <v>415</v>
      </c>
      <c r="H116" s="37" t="s">
        <v>416</v>
      </c>
      <c r="I116" s="38">
        <v>0</v>
      </c>
      <c r="J116" s="38">
        <v>0</v>
      </c>
      <c r="K116" s="38">
        <f t="shared" si="16"/>
        <v>0</v>
      </c>
      <c r="L116" s="39">
        <v>350000</v>
      </c>
      <c r="M116" s="39">
        <v>0</v>
      </c>
      <c r="N116" s="39">
        <f t="shared" si="17"/>
        <v>350000</v>
      </c>
      <c r="O116" s="39">
        <v>1000000</v>
      </c>
      <c r="P116" s="39">
        <v>0</v>
      </c>
      <c r="Q116" s="39">
        <f t="shared" si="18"/>
        <v>1000000</v>
      </c>
      <c r="R116" s="39">
        <v>0</v>
      </c>
      <c r="S116" s="39">
        <v>0</v>
      </c>
      <c r="T116" s="39">
        <f t="shared" si="19"/>
        <v>0</v>
      </c>
      <c r="U116" s="40" t="s">
        <v>47</v>
      </c>
      <c r="V116" s="40" t="s">
        <v>155</v>
      </c>
      <c r="W116" s="40" t="s">
        <v>156</v>
      </c>
      <c r="X116" s="44" t="s">
        <v>66</v>
      </c>
      <c r="Y116" s="45"/>
    </row>
    <row r="117" spans="1:25" ht="42.4" customHeight="1" outlineLevel="1" x14ac:dyDescent="0.45">
      <c r="A117" s="23" t="s">
        <v>417</v>
      </c>
      <c r="B117" s="24" t="s">
        <v>86</v>
      </c>
      <c r="C117" s="24"/>
      <c r="D117" s="26" t="s">
        <v>39</v>
      </c>
      <c r="E117" s="26" t="s">
        <v>40</v>
      </c>
      <c r="F117" s="27" t="s">
        <v>138</v>
      </c>
      <c r="G117" s="43" t="s">
        <v>418</v>
      </c>
      <c r="H117" s="37" t="s">
        <v>419</v>
      </c>
      <c r="I117" s="38">
        <v>200000</v>
      </c>
      <c r="J117" s="38">
        <v>0</v>
      </c>
      <c r="K117" s="38">
        <f t="shared" si="16"/>
        <v>200000</v>
      </c>
      <c r="L117" s="39">
        <v>0</v>
      </c>
      <c r="M117" s="39">
        <v>10000</v>
      </c>
      <c r="N117" s="39">
        <f t="shared" si="17"/>
        <v>-10000</v>
      </c>
      <c r="O117" s="39">
        <v>0</v>
      </c>
      <c r="P117" s="39"/>
      <c r="Q117" s="39">
        <f t="shared" si="18"/>
        <v>0</v>
      </c>
      <c r="R117" s="39">
        <v>0</v>
      </c>
      <c r="S117" s="39"/>
      <c r="T117" s="39">
        <f t="shared" si="19"/>
        <v>0</v>
      </c>
      <c r="U117" s="40" t="s">
        <v>28</v>
      </c>
      <c r="V117" s="40" t="s">
        <v>155</v>
      </c>
      <c r="W117" s="40" t="s">
        <v>156</v>
      </c>
      <c r="X117" s="44" t="s">
        <v>400</v>
      </c>
      <c r="Y117" s="42" t="s">
        <v>31</v>
      </c>
    </row>
    <row r="118" spans="1:25" ht="25.15" customHeight="1" outlineLevel="1" x14ac:dyDescent="0.45">
      <c r="A118" s="23"/>
      <c r="B118" s="24"/>
      <c r="C118" s="24"/>
      <c r="D118" s="26"/>
      <c r="E118" s="26"/>
      <c r="F118" s="27"/>
      <c r="G118" s="43" t="s">
        <v>420</v>
      </c>
      <c r="H118" s="37" t="s">
        <v>421</v>
      </c>
      <c r="I118" s="38">
        <v>180000</v>
      </c>
      <c r="J118" s="38">
        <v>0</v>
      </c>
      <c r="K118" s="38">
        <f t="shared" si="16"/>
        <v>180000</v>
      </c>
      <c r="L118" s="39">
        <v>210592</v>
      </c>
      <c r="M118" s="39">
        <v>35339</v>
      </c>
      <c r="N118" s="39">
        <f t="shared" si="17"/>
        <v>175253</v>
      </c>
      <c r="O118" s="39">
        <v>0</v>
      </c>
      <c r="P118" s="39"/>
      <c r="Q118" s="39">
        <f t="shared" si="18"/>
        <v>0</v>
      </c>
      <c r="R118" s="39"/>
      <c r="S118" s="39"/>
      <c r="T118" s="39"/>
      <c r="U118" s="40"/>
      <c r="V118" s="40"/>
      <c r="W118" s="40"/>
      <c r="X118" s="44"/>
      <c r="Y118" s="42"/>
    </row>
    <row r="119" spans="1:25" ht="35.65" customHeight="1" outlineLevel="1" x14ac:dyDescent="0.45">
      <c r="A119" s="23" t="s">
        <v>422</v>
      </c>
      <c r="B119" s="24" t="s">
        <v>122</v>
      </c>
      <c r="C119" s="24"/>
      <c r="D119" s="26" t="s">
        <v>39</v>
      </c>
      <c r="E119" s="26" t="s">
        <v>40</v>
      </c>
      <c r="F119" s="27" t="s">
        <v>44</v>
      </c>
      <c r="G119" s="43" t="s">
        <v>423</v>
      </c>
      <c r="H119" s="37" t="s">
        <v>424</v>
      </c>
      <c r="I119" s="38">
        <v>600000</v>
      </c>
      <c r="J119" s="38">
        <v>50000</v>
      </c>
      <c r="K119" s="38">
        <f t="shared" si="16"/>
        <v>550000</v>
      </c>
      <c r="L119" s="39">
        <v>0</v>
      </c>
      <c r="M119" s="39">
        <v>0</v>
      </c>
      <c r="N119" s="39">
        <f t="shared" si="17"/>
        <v>0</v>
      </c>
      <c r="O119" s="39"/>
      <c r="P119" s="39"/>
      <c r="Q119" s="39">
        <f t="shared" si="18"/>
        <v>0</v>
      </c>
      <c r="R119" s="39"/>
      <c r="S119" s="39"/>
      <c r="T119" s="39">
        <f>R119-S119</f>
        <v>0</v>
      </c>
      <c r="U119" s="40" t="s">
        <v>47</v>
      </c>
      <c r="V119" s="40" t="s">
        <v>155</v>
      </c>
      <c r="W119" s="40" t="s">
        <v>156</v>
      </c>
      <c r="X119" s="44"/>
      <c r="Y119" s="42" t="s">
        <v>31</v>
      </c>
    </row>
    <row r="120" spans="1:25" ht="24.75" customHeight="1" outlineLevel="1" x14ac:dyDescent="0.45">
      <c r="A120" s="23" t="s">
        <v>425</v>
      </c>
      <c r="B120" s="24"/>
      <c r="C120" s="24"/>
      <c r="D120" s="26" t="s">
        <v>39</v>
      </c>
      <c r="E120" s="26" t="s">
        <v>40</v>
      </c>
      <c r="F120" s="26" t="s">
        <v>44</v>
      </c>
      <c r="G120" s="43" t="s">
        <v>426</v>
      </c>
      <c r="H120" s="37" t="s">
        <v>427</v>
      </c>
      <c r="I120" s="38">
        <v>300000</v>
      </c>
      <c r="J120" s="38">
        <v>0</v>
      </c>
      <c r="K120" s="38">
        <f t="shared" si="16"/>
        <v>300000</v>
      </c>
      <c r="L120" s="39">
        <v>0</v>
      </c>
      <c r="M120" s="39">
        <v>0</v>
      </c>
      <c r="N120" s="39">
        <f t="shared" si="17"/>
        <v>0</v>
      </c>
      <c r="O120" s="39">
        <v>0</v>
      </c>
      <c r="P120" s="39">
        <v>0</v>
      </c>
      <c r="Q120" s="39">
        <f t="shared" si="18"/>
        <v>0</v>
      </c>
      <c r="R120" s="39">
        <v>0</v>
      </c>
      <c r="S120" s="39">
        <v>0</v>
      </c>
      <c r="T120" s="39">
        <f>R120-S120</f>
        <v>0</v>
      </c>
      <c r="U120" s="40" t="s">
        <v>28</v>
      </c>
      <c r="V120" s="40" t="s">
        <v>155</v>
      </c>
      <c r="W120" s="40" t="s">
        <v>156</v>
      </c>
      <c r="X120" s="44" t="s">
        <v>66</v>
      </c>
      <c r="Y120" s="45"/>
    </row>
    <row r="121" spans="1:25" ht="28.15" customHeight="1" outlineLevel="1" x14ac:dyDescent="0.45">
      <c r="A121" s="71" t="s">
        <v>62</v>
      </c>
      <c r="B121" s="72"/>
      <c r="C121" s="72"/>
      <c r="D121" s="73"/>
      <c r="E121" s="73"/>
      <c r="F121" s="74" t="s">
        <v>25</v>
      </c>
      <c r="G121" s="43" t="s">
        <v>428</v>
      </c>
      <c r="H121" s="57" t="s">
        <v>429</v>
      </c>
      <c r="I121" s="38">
        <v>600000</v>
      </c>
      <c r="J121" s="38">
        <v>0</v>
      </c>
      <c r="K121" s="38">
        <f t="shared" si="16"/>
        <v>600000</v>
      </c>
      <c r="L121" s="39">
        <v>850000</v>
      </c>
      <c r="M121" s="39">
        <v>0</v>
      </c>
      <c r="N121" s="39">
        <f t="shared" si="17"/>
        <v>850000</v>
      </c>
      <c r="O121" s="39">
        <v>1300000</v>
      </c>
      <c r="P121" s="39">
        <v>0</v>
      </c>
      <c r="Q121" s="39">
        <f t="shared" si="18"/>
        <v>1300000</v>
      </c>
      <c r="R121" s="39">
        <v>1800000</v>
      </c>
      <c r="S121" s="39">
        <v>0</v>
      </c>
      <c r="T121" s="39">
        <f>R121-S121</f>
        <v>1800000</v>
      </c>
      <c r="U121" s="40" t="s">
        <v>37</v>
      </c>
      <c r="V121" s="40" t="s">
        <v>155</v>
      </c>
      <c r="W121" s="40" t="s">
        <v>156</v>
      </c>
      <c r="X121" s="44"/>
      <c r="Y121" s="45"/>
    </row>
    <row r="122" spans="1:25" ht="41.25" customHeight="1" outlineLevel="1" x14ac:dyDescent="0.45">
      <c r="A122" s="23" t="s">
        <v>430</v>
      </c>
      <c r="B122" s="24" t="s">
        <v>49</v>
      </c>
      <c r="C122" s="24"/>
      <c r="D122" s="26" t="s">
        <v>39</v>
      </c>
      <c r="E122" s="26" t="s">
        <v>40</v>
      </c>
      <c r="F122" s="26" t="s">
        <v>44</v>
      </c>
      <c r="G122" s="43" t="s">
        <v>431</v>
      </c>
      <c r="H122" s="37" t="s">
        <v>432</v>
      </c>
      <c r="I122" s="38">
        <v>840000</v>
      </c>
      <c r="J122" s="38">
        <v>0</v>
      </c>
      <c r="K122" s="38">
        <f t="shared" si="16"/>
        <v>840000</v>
      </c>
      <c r="L122" s="39">
        <v>808779</v>
      </c>
      <c r="M122" s="39">
        <v>135592</v>
      </c>
      <c r="N122" s="39">
        <f t="shared" si="17"/>
        <v>673187</v>
      </c>
      <c r="O122" s="39"/>
      <c r="P122" s="39"/>
      <c r="Q122" s="39">
        <f t="shared" si="18"/>
        <v>0</v>
      </c>
      <c r="R122" s="39"/>
      <c r="S122" s="39"/>
      <c r="T122" s="39">
        <f>R122-S122</f>
        <v>0</v>
      </c>
      <c r="U122" s="40" t="s">
        <v>47</v>
      </c>
      <c r="V122" s="40" t="s">
        <v>155</v>
      </c>
      <c r="W122" s="40" t="s">
        <v>156</v>
      </c>
      <c r="X122" s="44"/>
      <c r="Y122" s="42" t="s">
        <v>31</v>
      </c>
    </row>
    <row r="123" spans="1:25" s="56" customFormat="1" ht="13.9" outlineLevel="1" x14ac:dyDescent="0.45">
      <c r="A123" s="47"/>
      <c r="B123" s="48"/>
      <c r="C123" s="48"/>
      <c r="D123" s="49"/>
      <c r="E123" s="49"/>
      <c r="F123" s="50"/>
      <c r="G123" s="51" t="s">
        <v>433</v>
      </c>
      <c r="H123" s="52"/>
      <c r="I123" s="53">
        <f t="shared" ref="I123:T123" si="20">SUM(I61:I122)</f>
        <v>31379256.130000003</v>
      </c>
      <c r="J123" s="53">
        <f t="shared" si="20"/>
        <v>3510000</v>
      </c>
      <c r="K123" s="53">
        <f t="shared" si="20"/>
        <v>27869256.130000003</v>
      </c>
      <c r="L123" s="53">
        <f t="shared" si="20"/>
        <v>42171310.830800004</v>
      </c>
      <c r="M123" s="53">
        <f t="shared" si="20"/>
        <v>10491931</v>
      </c>
      <c r="N123" s="53">
        <f t="shared" si="20"/>
        <v>31679379.830799997</v>
      </c>
      <c r="O123" s="53">
        <f t="shared" si="20"/>
        <v>18769791.196815997</v>
      </c>
      <c r="P123" s="53">
        <f t="shared" si="20"/>
        <v>4250000</v>
      </c>
      <c r="Q123" s="53">
        <f t="shared" si="20"/>
        <v>14519791.196816001</v>
      </c>
      <c r="R123" s="53">
        <f t="shared" si="20"/>
        <v>23136437.190152317</v>
      </c>
      <c r="S123" s="53">
        <f t="shared" si="20"/>
        <v>0</v>
      </c>
      <c r="T123" s="53">
        <f t="shared" si="20"/>
        <v>23136437.190152317</v>
      </c>
      <c r="U123" s="54"/>
      <c r="V123" s="54"/>
      <c r="W123" s="54"/>
      <c r="X123" s="55"/>
      <c r="Y123" s="55"/>
    </row>
    <row r="124" spans="1:25" ht="40.5" outlineLevel="1" x14ac:dyDescent="0.45">
      <c r="A124" s="23" t="s">
        <v>434</v>
      </c>
      <c r="B124" s="24" t="s">
        <v>22</v>
      </c>
      <c r="C124" s="24"/>
      <c r="D124" s="26" t="s">
        <v>39</v>
      </c>
      <c r="E124" s="26" t="s">
        <v>363</v>
      </c>
      <c r="F124" s="27" t="s">
        <v>25</v>
      </c>
      <c r="G124" s="36" t="s">
        <v>435</v>
      </c>
      <c r="H124" s="37" t="s">
        <v>436</v>
      </c>
      <c r="I124" s="38">
        <v>6140000</v>
      </c>
      <c r="J124" s="38">
        <v>0</v>
      </c>
      <c r="K124" s="38">
        <f t="shared" ref="K124:K155" si="21">I124-J124</f>
        <v>6140000</v>
      </c>
      <c r="L124" s="39">
        <v>6262800</v>
      </c>
      <c r="M124" s="39">
        <v>0</v>
      </c>
      <c r="N124" s="39">
        <f t="shared" ref="N124:N155" si="22">L124-M124</f>
        <v>6262800</v>
      </c>
      <c r="O124" s="39">
        <v>6388056</v>
      </c>
      <c r="P124" s="39">
        <v>0</v>
      </c>
      <c r="Q124" s="39">
        <f t="shared" ref="Q124:Q155" si="23">O124-P124</f>
        <v>6388056</v>
      </c>
      <c r="R124" s="39">
        <v>6515817.1200000001</v>
      </c>
      <c r="S124" s="39">
        <v>0</v>
      </c>
      <c r="T124" s="39">
        <f t="shared" ref="T124:T155" si="24">R124-S124</f>
        <v>6515817.1200000001</v>
      </c>
      <c r="U124" s="40" t="s">
        <v>37</v>
      </c>
      <c r="V124" s="40" t="s">
        <v>155</v>
      </c>
      <c r="W124" s="40" t="s">
        <v>437</v>
      </c>
      <c r="X124" s="41"/>
      <c r="Y124" s="42" t="s">
        <v>31</v>
      </c>
    </row>
    <row r="125" spans="1:25" ht="54" outlineLevel="1" x14ac:dyDescent="0.45">
      <c r="A125" s="23" t="s">
        <v>438</v>
      </c>
      <c r="B125" s="24" t="s">
        <v>112</v>
      </c>
      <c r="C125" s="24" t="s">
        <v>439</v>
      </c>
      <c r="D125" s="26" t="s">
        <v>39</v>
      </c>
      <c r="E125" s="26" t="s">
        <v>363</v>
      </c>
      <c r="F125" s="27" t="s">
        <v>138</v>
      </c>
      <c r="G125" s="36" t="s">
        <v>440</v>
      </c>
      <c r="H125" s="37" t="s">
        <v>441</v>
      </c>
      <c r="I125" s="38">
        <v>1584681</v>
      </c>
      <c r="J125" s="38">
        <v>0</v>
      </c>
      <c r="K125" s="38">
        <f t="shared" si="21"/>
        <v>1584681</v>
      </c>
      <c r="L125" s="39">
        <v>0</v>
      </c>
      <c r="M125" s="39">
        <v>0</v>
      </c>
      <c r="N125" s="39">
        <f t="shared" si="22"/>
        <v>0</v>
      </c>
      <c r="O125" s="39">
        <v>0</v>
      </c>
      <c r="P125" s="39">
        <v>0</v>
      </c>
      <c r="Q125" s="39">
        <f t="shared" si="23"/>
        <v>0</v>
      </c>
      <c r="R125" s="39">
        <v>0</v>
      </c>
      <c r="S125" s="39">
        <v>0</v>
      </c>
      <c r="T125" s="39">
        <f t="shared" si="24"/>
        <v>0</v>
      </c>
      <c r="U125" s="40" t="s">
        <v>28</v>
      </c>
      <c r="V125" s="40" t="s">
        <v>155</v>
      </c>
      <c r="W125" s="40" t="s">
        <v>437</v>
      </c>
      <c r="X125" s="44" t="s">
        <v>442</v>
      </c>
      <c r="Y125" s="42" t="s">
        <v>31</v>
      </c>
    </row>
    <row r="126" spans="1:25" ht="32.25" customHeight="1" outlineLevel="1" x14ac:dyDescent="0.45">
      <c r="A126" s="23" t="s">
        <v>443</v>
      </c>
      <c r="B126" s="24" t="s">
        <v>22</v>
      </c>
      <c r="C126" s="24"/>
      <c r="D126" s="26" t="s">
        <v>39</v>
      </c>
      <c r="E126" s="26" t="s">
        <v>363</v>
      </c>
      <c r="F126" s="27" t="s">
        <v>25</v>
      </c>
      <c r="G126" s="36" t="s">
        <v>444</v>
      </c>
      <c r="H126" s="37" t="s">
        <v>445</v>
      </c>
      <c r="I126" s="38">
        <v>631375</v>
      </c>
      <c r="J126" s="38">
        <v>0</v>
      </c>
      <c r="K126" s="38">
        <f t="shared" si="21"/>
        <v>631375</v>
      </c>
      <c r="L126" s="39">
        <v>840002.5</v>
      </c>
      <c r="M126" s="39">
        <v>0</v>
      </c>
      <c r="N126" s="39">
        <f t="shared" si="22"/>
        <v>840002.5</v>
      </c>
      <c r="O126" s="39">
        <v>998802.55</v>
      </c>
      <c r="P126" s="39">
        <v>0</v>
      </c>
      <c r="Q126" s="39">
        <f t="shared" si="23"/>
        <v>998802.55</v>
      </c>
      <c r="R126" s="39">
        <v>1157778.601</v>
      </c>
      <c r="S126" s="39">
        <v>0</v>
      </c>
      <c r="T126" s="39">
        <f t="shared" si="24"/>
        <v>1157778.601</v>
      </c>
      <c r="U126" s="40" t="s">
        <v>37</v>
      </c>
      <c r="V126" s="40" t="s">
        <v>155</v>
      </c>
      <c r="W126" s="40" t="s">
        <v>437</v>
      </c>
      <c r="X126" s="41"/>
      <c r="Y126" s="42" t="s">
        <v>31</v>
      </c>
    </row>
    <row r="127" spans="1:25" ht="29.25" customHeight="1" outlineLevel="1" x14ac:dyDescent="0.45">
      <c r="A127" s="23" t="s">
        <v>446</v>
      </c>
      <c r="B127" s="24" t="s">
        <v>49</v>
      </c>
      <c r="C127" s="24"/>
      <c r="D127" s="26" t="s">
        <v>39</v>
      </c>
      <c r="E127" s="26" t="s">
        <v>363</v>
      </c>
      <c r="F127" s="27" t="s">
        <v>25</v>
      </c>
      <c r="G127" s="36" t="s">
        <v>447</v>
      </c>
      <c r="H127" s="37" t="s">
        <v>448</v>
      </c>
      <c r="I127" s="38">
        <v>500000</v>
      </c>
      <c r="J127" s="38">
        <v>0</v>
      </c>
      <c r="K127" s="38">
        <f t="shared" si="21"/>
        <v>500000</v>
      </c>
      <c r="L127" s="39">
        <v>0</v>
      </c>
      <c r="M127" s="39">
        <v>0</v>
      </c>
      <c r="N127" s="39">
        <f t="shared" si="22"/>
        <v>0</v>
      </c>
      <c r="O127" s="39">
        <v>0</v>
      </c>
      <c r="P127" s="39">
        <v>0</v>
      </c>
      <c r="Q127" s="39">
        <f t="shared" si="23"/>
        <v>0</v>
      </c>
      <c r="R127" s="39">
        <v>0</v>
      </c>
      <c r="S127" s="39">
        <v>0</v>
      </c>
      <c r="T127" s="39">
        <f t="shared" si="24"/>
        <v>0</v>
      </c>
      <c r="U127" s="40" t="s">
        <v>28</v>
      </c>
      <c r="V127" s="40" t="s">
        <v>155</v>
      </c>
      <c r="W127" s="40" t="s">
        <v>437</v>
      </c>
      <c r="X127" s="44" t="s">
        <v>449</v>
      </c>
      <c r="Y127" s="42" t="s">
        <v>31</v>
      </c>
    </row>
    <row r="128" spans="1:25" ht="34.9" outlineLevel="1" x14ac:dyDescent="0.45">
      <c r="A128" s="23" t="s">
        <v>450</v>
      </c>
      <c r="B128" s="24" t="s">
        <v>22</v>
      </c>
      <c r="C128" s="24"/>
      <c r="D128" s="26" t="s">
        <v>39</v>
      </c>
      <c r="E128" s="26" t="s">
        <v>363</v>
      </c>
      <c r="F128" s="27" t="s">
        <v>44</v>
      </c>
      <c r="G128" s="36" t="s">
        <v>451</v>
      </c>
      <c r="H128" s="37" t="s">
        <v>452</v>
      </c>
      <c r="I128" s="38">
        <v>100000</v>
      </c>
      <c r="J128" s="38">
        <v>0</v>
      </c>
      <c r="K128" s="38">
        <f t="shared" si="21"/>
        <v>100000</v>
      </c>
      <c r="L128" s="39">
        <v>102000</v>
      </c>
      <c r="M128" s="39"/>
      <c r="N128" s="39">
        <f t="shared" si="22"/>
        <v>102000</v>
      </c>
      <c r="O128" s="39">
        <v>104040</v>
      </c>
      <c r="P128" s="39">
        <v>0</v>
      </c>
      <c r="Q128" s="39">
        <f t="shared" si="23"/>
        <v>104040</v>
      </c>
      <c r="R128" s="39">
        <v>106120.8</v>
      </c>
      <c r="S128" s="39">
        <v>0</v>
      </c>
      <c r="T128" s="39">
        <f t="shared" si="24"/>
        <v>106120.8</v>
      </c>
      <c r="U128" s="40" t="s">
        <v>37</v>
      </c>
      <c r="V128" s="40" t="s">
        <v>155</v>
      </c>
      <c r="W128" s="40" t="s">
        <v>437</v>
      </c>
      <c r="X128" s="41"/>
      <c r="Y128" s="42" t="s">
        <v>31</v>
      </c>
    </row>
    <row r="129" spans="1:25" ht="34.9" outlineLevel="1" x14ac:dyDescent="0.45">
      <c r="A129" s="23" t="s">
        <v>453</v>
      </c>
      <c r="B129" s="24" t="s">
        <v>22</v>
      </c>
      <c r="C129" s="24"/>
      <c r="D129" s="26" t="s">
        <v>39</v>
      </c>
      <c r="E129" s="26" t="s">
        <v>363</v>
      </c>
      <c r="F129" s="27" t="s">
        <v>25</v>
      </c>
      <c r="G129" s="36" t="s">
        <v>454</v>
      </c>
      <c r="H129" s="37" t="s">
        <v>455</v>
      </c>
      <c r="I129" s="38">
        <v>261000</v>
      </c>
      <c r="J129" s="38">
        <v>0</v>
      </c>
      <c r="K129" s="38">
        <f t="shared" si="21"/>
        <v>261000</v>
      </c>
      <c r="L129" s="39">
        <v>266220</v>
      </c>
      <c r="M129" s="39">
        <v>0</v>
      </c>
      <c r="N129" s="39">
        <f t="shared" si="22"/>
        <v>266220</v>
      </c>
      <c r="O129" s="39">
        <v>271544.40000000002</v>
      </c>
      <c r="P129" s="39">
        <v>0</v>
      </c>
      <c r="Q129" s="39">
        <f t="shared" si="23"/>
        <v>271544.40000000002</v>
      </c>
      <c r="R129" s="39">
        <v>276975.288</v>
      </c>
      <c r="S129" s="39">
        <v>0</v>
      </c>
      <c r="T129" s="39">
        <f t="shared" si="24"/>
        <v>276975.288</v>
      </c>
      <c r="U129" s="40" t="s">
        <v>37</v>
      </c>
      <c r="V129" s="40" t="s">
        <v>155</v>
      </c>
      <c r="W129" s="40" t="s">
        <v>437</v>
      </c>
      <c r="X129" s="41"/>
      <c r="Y129" s="42" t="s">
        <v>31</v>
      </c>
    </row>
    <row r="130" spans="1:25" ht="25.15" customHeight="1" outlineLevel="1" x14ac:dyDescent="0.45">
      <c r="A130" s="23" t="s">
        <v>62</v>
      </c>
      <c r="B130" s="24"/>
      <c r="C130" s="24"/>
      <c r="D130" s="26" t="s">
        <v>39</v>
      </c>
      <c r="E130" s="26" t="s">
        <v>363</v>
      </c>
      <c r="F130" s="27" t="s">
        <v>138</v>
      </c>
      <c r="G130" s="36" t="s">
        <v>456</v>
      </c>
      <c r="H130" s="37" t="s">
        <v>457</v>
      </c>
      <c r="I130" s="38">
        <v>15000</v>
      </c>
      <c r="J130" s="38">
        <v>0</v>
      </c>
      <c r="K130" s="38">
        <f t="shared" si="21"/>
        <v>15000</v>
      </c>
      <c r="L130" s="39">
        <v>135000</v>
      </c>
      <c r="M130" s="39">
        <v>0</v>
      </c>
      <c r="N130" s="39">
        <f t="shared" si="22"/>
        <v>135000</v>
      </c>
      <c r="O130" s="39">
        <v>0</v>
      </c>
      <c r="P130" s="39">
        <v>0</v>
      </c>
      <c r="Q130" s="39">
        <f t="shared" si="23"/>
        <v>0</v>
      </c>
      <c r="R130" s="39">
        <v>0</v>
      </c>
      <c r="S130" s="39">
        <v>0</v>
      </c>
      <c r="T130" s="39">
        <f t="shared" si="24"/>
        <v>0</v>
      </c>
      <c r="U130" s="40" t="s">
        <v>28</v>
      </c>
      <c r="V130" s="40" t="s">
        <v>155</v>
      </c>
      <c r="W130" s="40" t="s">
        <v>437</v>
      </c>
      <c r="X130" s="44" t="s">
        <v>66</v>
      </c>
      <c r="Y130" s="45"/>
    </row>
    <row r="131" spans="1:25" ht="33.4" customHeight="1" outlineLevel="1" x14ac:dyDescent="0.45">
      <c r="A131" s="23" t="s">
        <v>458</v>
      </c>
      <c r="B131" s="24" t="s">
        <v>22</v>
      </c>
      <c r="C131" s="24"/>
      <c r="D131" s="25" t="s">
        <v>39</v>
      </c>
      <c r="E131" s="26" t="s">
        <v>363</v>
      </c>
      <c r="F131" s="27" t="s">
        <v>25</v>
      </c>
      <c r="G131" s="36" t="s">
        <v>459</v>
      </c>
      <c r="H131" s="37" t="s">
        <v>460</v>
      </c>
      <c r="I131" s="38">
        <v>547340</v>
      </c>
      <c r="J131" s="38">
        <v>500000</v>
      </c>
      <c r="K131" s="38">
        <f t="shared" si="21"/>
        <v>47340</v>
      </c>
      <c r="L131" s="39">
        <v>558286.80000000005</v>
      </c>
      <c r="M131" s="39">
        <v>500000</v>
      </c>
      <c r="N131" s="39">
        <f t="shared" si="22"/>
        <v>58286.800000000047</v>
      </c>
      <c r="O131" s="39">
        <v>569452.53600000008</v>
      </c>
      <c r="P131" s="39">
        <v>500000</v>
      </c>
      <c r="Q131" s="39">
        <f t="shared" si="23"/>
        <v>69452.53600000008</v>
      </c>
      <c r="R131" s="39">
        <v>547340</v>
      </c>
      <c r="S131" s="39">
        <v>500000</v>
      </c>
      <c r="T131" s="39">
        <f t="shared" si="24"/>
        <v>47340</v>
      </c>
      <c r="U131" s="40" t="s">
        <v>28</v>
      </c>
      <c r="V131" s="40" t="s">
        <v>155</v>
      </c>
      <c r="W131" s="40" t="s">
        <v>437</v>
      </c>
      <c r="X131" s="44" t="s">
        <v>461</v>
      </c>
      <c r="Y131" s="42" t="s">
        <v>31</v>
      </c>
    </row>
    <row r="132" spans="1:25" ht="34.9" outlineLevel="1" x14ac:dyDescent="0.45">
      <c r="A132" s="23" t="s">
        <v>462</v>
      </c>
      <c r="B132" s="24" t="s">
        <v>22</v>
      </c>
      <c r="C132" s="24"/>
      <c r="D132" s="26" t="s">
        <v>39</v>
      </c>
      <c r="E132" s="26" t="s">
        <v>363</v>
      </c>
      <c r="F132" s="27" t="s">
        <v>25</v>
      </c>
      <c r="G132" s="36" t="s">
        <v>463</v>
      </c>
      <c r="H132" s="37" t="s">
        <v>464</v>
      </c>
      <c r="I132" s="38">
        <v>122000</v>
      </c>
      <c r="J132" s="38">
        <v>0</v>
      </c>
      <c r="K132" s="38">
        <f t="shared" si="21"/>
        <v>122000</v>
      </c>
      <c r="L132" s="39">
        <v>124440</v>
      </c>
      <c r="M132" s="39">
        <v>0</v>
      </c>
      <c r="N132" s="39">
        <f t="shared" si="22"/>
        <v>124440</v>
      </c>
      <c r="O132" s="39">
        <v>126928.8</v>
      </c>
      <c r="P132" s="39">
        <v>0</v>
      </c>
      <c r="Q132" s="39">
        <f t="shared" si="23"/>
        <v>126928.8</v>
      </c>
      <c r="R132" s="39">
        <v>129467.376</v>
      </c>
      <c r="S132" s="39">
        <v>0</v>
      </c>
      <c r="T132" s="39">
        <f t="shared" si="24"/>
        <v>129467.376</v>
      </c>
      <c r="U132" s="40" t="s">
        <v>37</v>
      </c>
      <c r="V132" s="40" t="s">
        <v>155</v>
      </c>
      <c r="W132" s="40" t="s">
        <v>437</v>
      </c>
      <c r="X132" s="41"/>
      <c r="Y132" s="42" t="s">
        <v>31</v>
      </c>
    </row>
    <row r="133" spans="1:25" ht="34.9" outlineLevel="1" x14ac:dyDescent="0.45">
      <c r="A133" s="23" t="s">
        <v>465</v>
      </c>
      <c r="B133" s="24" t="s">
        <v>22</v>
      </c>
      <c r="C133" s="24"/>
      <c r="D133" s="26" t="s">
        <v>39</v>
      </c>
      <c r="E133" s="26" t="s">
        <v>363</v>
      </c>
      <c r="F133" s="27" t="s">
        <v>25</v>
      </c>
      <c r="G133" s="36" t="s">
        <v>466</v>
      </c>
      <c r="H133" s="37" t="s">
        <v>467</v>
      </c>
      <c r="I133" s="38">
        <v>93379.999999999985</v>
      </c>
      <c r="J133" s="38">
        <v>0</v>
      </c>
      <c r="K133" s="38">
        <f t="shared" si="21"/>
        <v>93379.999999999985</v>
      </c>
      <c r="L133" s="39">
        <v>95247.599999999991</v>
      </c>
      <c r="M133" s="39">
        <v>0</v>
      </c>
      <c r="N133" s="39">
        <f t="shared" si="22"/>
        <v>95247.599999999991</v>
      </c>
      <c r="O133" s="39">
        <v>97152.551999999996</v>
      </c>
      <c r="P133" s="39">
        <v>0</v>
      </c>
      <c r="Q133" s="39">
        <f t="shared" si="23"/>
        <v>97152.551999999996</v>
      </c>
      <c r="R133" s="39">
        <v>99095.603040000002</v>
      </c>
      <c r="S133" s="39">
        <v>0</v>
      </c>
      <c r="T133" s="39">
        <f t="shared" si="24"/>
        <v>99095.603040000002</v>
      </c>
      <c r="U133" s="40" t="s">
        <v>28</v>
      </c>
      <c r="V133" s="40" t="s">
        <v>155</v>
      </c>
      <c r="W133" s="40" t="s">
        <v>437</v>
      </c>
      <c r="X133" s="41"/>
      <c r="Y133" s="42" t="s">
        <v>31</v>
      </c>
    </row>
    <row r="134" spans="1:25" ht="27.95" customHeight="1" outlineLevel="1" x14ac:dyDescent="0.45">
      <c r="A134" s="71" t="s">
        <v>62</v>
      </c>
      <c r="B134" s="72"/>
      <c r="C134" s="72"/>
      <c r="D134" s="73" t="s">
        <v>286</v>
      </c>
      <c r="E134" s="73" t="s">
        <v>363</v>
      </c>
      <c r="F134" s="74"/>
      <c r="G134" s="36" t="s">
        <v>468</v>
      </c>
      <c r="H134" s="57" t="s">
        <v>469</v>
      </c>
      <c r="I134" s="38">
        <v>0</v>
      </c>
      <c r="J134" s="38">
        <v>0</v>
      </c>
      <c r="K134" s="38">
        <f t="shared" si="21"/>
        <v>0</v>
      </c>
      <c r="L134" s="39">
        <v>0</v>
      </c>
      <c r="M134" s="39">
        <v>0</v>
      </c>
      <c r="N134" s="39">
        <f t="shared" si="22"/>
        <v>0</v>
      </c>
      <c r="O134" s="39">
        <v>0</v>
      </c>
      <c r="P134" s="39">
        <v>0</v>
      </c>
      <c r="Q134" s="39">
        <f t="shared" si="23"/>
        <v>0</v>
      </c>
      <c r="R134" s="39">
        <v>0</v>
      </c>
      <c r="S134" s="39">
        <v>0</v>
      </c>
      <c r="T134" s="39">
        <f t="shared" si="24"/>
        <v>0</v>
      </c>
      <c r="U134" s="40" t="s">
        <v>28</v>
      </c>
      <c r="V134" s="40" t="s">
        <v>155</v>
      </c>
      <c r="W134" s="40" t="s">
        <v>437</v>
      </c>
      <c r="X134" s="44" t="s">
        <v>66</v>
      </c>
      <c r="Y134" s="45"/>
    </row>
    <row r="135" spans="1:25" ht="34.9" outlineLevel="1" x14ac:dyDescent="0.45">
      <c r="A135" s="23" t="s">
        <v>470</v>
      </c>
      <c r="B135" s="24" t="s">
        <v>22</v>
      </c>
      <c r="C135" s="24"/>
      <c r="D135" s="26" t="s">
        <v>39</v>
      </c>
      <c r="E135" s="26" t="s">
        <v>363</v>
      </c>
      <c r="F135" s="27" t="s">
        <v>25</v>
      </c>
      <c r="G135" s="36" t="s">
        <v>471</v>
      </c>
      <c r="H135" s="37" t="s">
        <v>472</v>
      </c>
      <c r="I135" s="38">
        <v>2372882</v>
      </c>
      <c r="J135" s="38">
        <v>2183504</v>
      </c>
      <c r="K135" s="38">
        <f t="shared" si="21"/>
        <v>189378</v>
      </c>
      <c r="L135" s="39">
        <v>2420339.64</v>
      </c>
      <c r="M135" s="39">
        <v>2183504</v>
      </c>
      <c r="N135" s="39">
        <f t="shared" si="22"/>
        <v>236835.64000000013</v>
      </c>
      <c r="O135" s="39">
        <v>2468746.4328000001</v>
      </c>
      <c r="P135" s="39">
        <v>2183504</v>
      </c>
      <c r="Q135" s="39">
        <f t="shared" si="23"/>
        <v>285242.43280000007</v>
      </c>
      <c r="R135" s="39">
        <v>2518121.3614560002</v>
      </c>
      <c r="S135" s="39">
        <v>2183504</v>
      </c>
      <c r="T135" s="39">
        <f t="shared" si="24"/>
        <v>334617.36145600025</v>
      </c>
      <c r="U135" s="40" t="s">
        <v>37</v>
      </c>
      <c r="V135" s="40" t="s">
        <v>155</v>
      </c>
      <c r="W135" s="40" t="s">
        <v>437</v>
      </c>
      <c r="X135" s="44" t="s">
        <v>461</v>
      </c>
      <c r="Y135" s="42" t="s">
        <v>31</v>
      </c>
    </row>
    <row r="136" spans="1:25" ht="24.4" customHeight="1" outlineLevel="1" x14ac:dyDescent="0.45">
      <c r="A136" s="23" t="s">
        <v>473</v>
      </c>
      <c r="B136" s="24" t="s">
        <v>22</v>
      </c>
      <c r="C136" s="24"/>
      <c r="D136" s="26" t="s">
        <v>39</v>
      </c>
      <c r="E136" s="26" t="s">
        <v>363</v>
      </c>
      <c r="F136" s="27" t="s">
        <v>25</v>
      </c>
      <c r="G136" s="36" t="s">
        <v>474</v>
      </c>
      <c r="H136" s="37" t="s">
        <v>475</v>
      </c>
      <c r="I136" s="38">
        <v>1018044.9999999999</v>
      </c>
      <c r="J136" s="38">
        <v>0</v>
      </c>
      <c r="K136" s="38">
        <f t="shared" si="21"/>
        <v>1018044.9999999999</v>
      </c>
      <c r="L136" s="39">
        <v>1038405.8999999999</v>
      </c>
      <c r="M136" s="39">
        <v>0</v>
      </c>
      <c r="N136" s="39">
        <f t="shared" si="22"/>
        <v>1038405.8999999999</v>
      </c>
      <c r="O136" s="39">
        <v>1059174.0179999999</v>
      </c>
      <c r="P136" s="39">
        <v>0</v>
      </c>
      <c r="Q136" s="39">
        <f t="shared" si="23"/>
        <v>1059174.0179999999</v>
      </c>
      <c r="R136" s="39">
        <v>1080357.4983599999</v>
      </c>
      <c r="S136" s="39">
        <v>0</v>
      </c>
      <c r="T136" s="39">
        <f t="shared" si="24"/>
        <v>1080357.4983599999</v>
      </c>
      <c r="U136" s="40" t="s">
        <v>37</v>
      </c>
      <c r="V136" s="40" t="s">
        <v>155</v>
      </c>
      <c r="W136" s="40" t="s">
        <v>437</v>
      </c>
      <c r="X136" s="41"/>
      <c r="Y136" s="42" t="s">
        <v>31</v>
      </c>
    </row>
    <row r="137" spans="1:25" ht="25.15" customHeight="1" outlineLevel="1" x14ac:dyDescent="0.45">
      <c r="A137" s="23" t="s">
        <v>62</v>
      </c>
      <c r="B137" s="24"/>
      <c r="C137" s="24"/>
      <c r="D137" s="26" t="s">
        <v>39</v>
      </c>
      <c r="E137" s="26" t="s">
        <v>363</v>
      </c>
      <c r="F137" s="27" t="s">
        <v>138</v>
      </c>
      <c r="G137" s="36" t="s">
        <v>476</v>
      </c>
      <c r="H137" s="37" t="s">
        <v>477</v>
      </c>
      <c r="I137" s="38">
        <v>20000</v>
      </c>
      <c r="J137" s="38">
        <v>0</v>
      </c>
      <c r="K137" s="38">
        <f t="shared" si="21"/>
        <v>20000</v>
      </c>
      <c r="L137" s="39">
        <v>67500</v>
      </c>
      <c r="M137" s="39">
        <v>0</v>
      </c>
      <c r="N137" s="39">
        <f t="shared" si="22"/>
        <v>67500</v>
      </c>
      <c r="O137" s="39">
        <v>0</v>
      </c>
      <c r="P137" s="39">
        <v>0</v>
      </c>
      <c r="Q137" s="39">
        <f t="shared" si="23"/>
        <v>0</v>
      </c>
      <c r="R137" s="39">
        <v>0</v>
      </c>
      <c r="S137" s="39">
        <v>0</v>
      </c>
      <c r="T137" s="39">
        <f t="shared" si="24"/>
        <v>0</v>
      </c>
      <c r="U137" s="40" t="s">
        <v>28</v>
      </c>
      <c r="V137" s="40" t="s">
        <v>155</v>
      </c>
      <c r="W137" s="40" t="s">
        <v>437</v>
      </c>
      <c r="X137" s="44" t="s">
        <v>66</v>
      </c>
      <c r="Y137" s="45"/>
    </row>
    <row r="138" spans="1:25" ht="34.9" outlineLevel="1" x14ac:dyDescent="0.45">
      <c r="A138" s="23" t="s">
        <v>62</v>
      </c>
      <c r="B138" s="24" t="s">
        <v>159</v>
      </c>
      <c r="C138" s="24" t="s">
        <v>478</v>
      </c>
      <c r="D138" s="26" t="s">
        <v>39</v>
      </c>
      <c r="E138" s="26" t="s">
        <v>363</v>
      </c>
      <c r="F138" s="27" t="s">
        <v>25</v>
      </c>
      <c r="G138" s="36" t="s">
        <v>479</v>
      </c>
      <c r="H138" s="57" t="s">
        <v>480</v>
      </c>
      <c r="I138" s="38">
        <v>0</v>
      </c>
      <c r="J138" s="38">
        <v>0</v>
      </c>
      <c r="K138" s="38">
        <f t="shared" si="21"/>
        <v>0</v>
      </c>
      <c r="L138" s="39">
        <v>0</v>
      </c>
      <c r="M138" s="39">
        <v>0</v>
      </c>
      <c r="N138" s="39">
        <f t="shared" si="22"/>
        <v>0</v>
      </c>
      <c r="O138" s="39">
        <v>0</v>
      </c>
      <c r="P138" s="39">
        <v>0</v>
      </c>
      <c r="Q138" s="39">
        <f t="shared" si="23"/>
        <v>0</v>
      </c>
      <c r="R138" s="39">
        <v>88349.66</v>
      </c>
      <c r="S138" s="39">
        <v>0</v>
      </c>
      <c r="T138" s="39">
        <f t="shared" si="24"/>
        <v>88349.66</v>
      </c>
      <c r="U138" s="40" t="s">
        <v>28</v>
      </c>
      <c r="V138" s="40" t="s">
        <v>155</v>
      </c>
      <c r="W138" s="40" t="s">
        <v>437</v>
      </c>
      <c r="X138" s="44"/>
      <c r="Y138" s="46" t="s">
        <v>81</v>
      </c>
    </row>
    <row r="139" spans="1:25" ht="34.9" outlineLevel="1" x14ac:dyDescent="0.45">
      <c r="A139" s="23" t="s">
        <v>481</v>
      </c>
      <c r="B139" s="24" t="s">
        <v>142</v>
      </c>
      <c r="C139" s="24" t="s">
        <v>482</v>
      </c>
      <c r="D139" s="26" t="s">
        <v>39</v>
      </c>
      <c r="E139" s="26" t="s">
        <v>363</v>
      </c>
      <c r="F139" s="27" t="s">
        <v>25</v>
      </c>
      <c r="G139" s="36" t="s">
        <v>483</v>
      </c>
      <c r="H139" s="57" t="s">
        <v>484</v>
      </c>
      <c r="I139" s="38">
        <v>477659.09</v>
      </c>
      <c r="J139" s="38">
        <v>0</v>
      </c>
      <c r="K139" s="38">
        <f t="shared" si="21"/>
        <v>477659.09</v>
      </c>
      <c r="L139" s="39">
        <v>1432977.26</v>
      </c>
      <c r="M139" s="39">
        <v>0</v>
      </c>
      <c r="N139" s="39">
        <f t="shared" si="22"/>
        <v>1432977.26</v>
      </c>
      <c r="O139" s="39">
        <v>2865954.51</v>
      </c>
      <c r="P139" s="39">
        <v>0</v>
      </c>
      <c r="Q139" s="39">
        <f t="shared" si="23"/>
        <v>2865954.51</v>
      </c>
      <c r="R139" s="39">
        <v>0</v>
      </c>
      <c r="S139" s="39">
        <v>0</v>
      </c>
      <c r="T139" s="39">
        <f t="shared" si="24"/>
        <v>0</v>
      </c>
      <c r="U139" s="40" t="s">
        <v>28</v>
      </c>
      <c r="V139" s="40" t="s">
        <v>155</v>
      </c>
      <c r="W139" s="40" t="s">
        <v>437</v>
      </c>
      <c r="X139" s="44" t="s">
        <v>449</v>
      </c>
      <c r="Y139" s="42" t="s">
        <v>31</v>
      </c>
    </row>
    <row r="140" spans="1:25" ht="32.65" customHeight="1" outlineLevel="1" x14ac:dyDescent="0.45">
      <c r="A140" s="23" t="s">
        <v>485</v>
      </c>
      <c r="B140" s="24" t="s">
        <v>142</v>
      </c>
      <c r="C140" s="24" t="s">
        <v>486</v>
      </c>
      <c r="D140" s="26" t="s">
        <v>39</v>
      </c>
      <c r="E140" s="26" t="s">
        <v>363</v>
      </c>
      <c r="F140" s="27" t="s">
        <v>25</v>
      </c>
      <c r="G140" s="36" t="s">
        <v>487</v>
      </c>
      <c r="H140" s="57" t="s">
        <v>488</v>
      </c>
      <c r="I140" s="38">
        <v>285646.5</v>
      </c>
      <c r="J140" s="38">
        <v>0</v>
      </c>
      <c r="K140" s="38">
        <f t="shared" si="21"/>
        <v>285646.5</v>
      </c>
      <c r="L140" s="39">
        <v>2570818.4699999997</v>
      </c>
      <c r="M140" s="39">
        <v>0</v>
      </c>
      <c r="N140" s="39">
        <f t="shared" si="22"/>
        <v>2570818.4699999997</v>
      </c>
      <c r="O140" s="39">
        <v>0</v>
      </c>
      <c r="P140" s="39">
        <v>0</v>
      </c>
      <c r="Q140" s="39">
        <f t="shared" si="23"/>
        <v>0</v>
      </c>
      <c r="R140" s="39">
        <v>0</v>
      </c>
      <c r="S140" s="39">
        <v>0</v>
      </c>
      <c r="T140" s="39">
        <f t="shared" si="24"/>
        <v>0</v>
      </c>
      <c r="U140" s="40" t="s">
        <v>47</v>
      </c>
      <c r="V140" s="40" t="s">
        <v>155</v>
      </c>
      <c r="W140" s="40" t="s">
        <v>178</v>
      </c>
      <c r="X140" s="44" t="s">
        <v>449</v>
      </c>
      <c r="Y140" s="42" t="s">
        <v>31</v>
      </c>
    </row>
    <row r="141" spans="1:25" ht="34.9" outlineLevel="1" x14ac:dyDescent="0.45">
      <c r="A141" s="23" t="s">
        <v>489</v>
      </c>
      <c r="B141" s="24" t="s">
        <v>22</v>
      </c>
      <c r="C141" s="24"/>
      <c r="D141" s="26" t="s">
        <v>39</v>
      </c>
      <c r="E141" s="26" t="s">
        <v>363</v>
      </c>
      <c r="F141" s="27" t="s">
        <v>25</v>
      </c>
      <c r="G141" s="36" t="s">
        <v>490</v>
      </c>
      <c r="H141" s="37" t="s">
        <v>491</v>
      </c>
      <c r="I141" s="38">
        <v>932784.99999999988</v>
      </c>
      <c r="J141" s="38">
        <v>0</v>
      </c>
      <c r="K141" s="38">
        <f t="shared" si="21"/>
        <v>932784.99999999988</v>
      </c>
      <c r="L141" s="39">
        <v>951440.7</v>
      </c>
      <c r="M141" s="39">
        <v>0</v>
      </c>
      <c r="N141" s="39">
        <f t="shared" si="22"/>
        <v>951440.7</v>
      </c>
      <c r="O141" s="39">
        <v>970469.51399999997</v>
      </c>
      <c r="P141" s="39">
        <v>0</v>
      </c>
      <c r="Q141" s="39">
        <f t="shared" si="23"/>
        <v>970469.51399999997</v>
      </c>
      <c r="R141" s="39">
        <v>989878.90428000002</v>
      </c>
      <c r="S141" s="39">
        <v>0</v>
      </c>
      <c r="T141" s="39">
        <f t="shared" si="24"/>
        <v>989878.90428000002</v>
      </c>
      <c r="U141" s="40" t="s">
        <v>28</v>
      </c>
      <c r="V141" s="40" t="s">
        <v>155</v>
      </c>
      <c r="W141" s="40" t="s">
        <v>437</v>
      </c>
      <c r="X141" s="41"/>
      <c r="Y141" s="42" t="s">
        <v>31</v>
      </c>
    </row>
    <row r="142" spans="1:25" ht="34.9" outlineLevel="1" x14ac:dyDescent="0.45">
      <c r="A142" s="23" t="s">
        <v>492</v>
      </c>
      <c r="B142" s="24" t="s">
        <v>22</v>
      </c>
      <c r="C142" s="24"/>
      <c r="D142" s="26" t="s">
        <v>39</v>
      </c>
      <c r="E142" s="26" t="s">
        <v>363</v>
      </c>
      <c r="F142" s="27" t="s">
        <v>25</v>
      </c>
      <c r="G142" s="36" t="s">
        <v>493</v>
      </c>
      <c r="H142" s="37" t="s">
        <v>494</v>
      </c>
      <c r="I142" s="38">
        <v>112000</v>
      </c>
      <c r="J142" s="38">
        <v>0</v>
      </c>
      <c r="K142" s="38">
        <f t="shared" si="21"/>
        <v>112000</v>
      </c>
      <c r="L142" s="39">
        <v>114240</v>
      </c>
      <c r="M142" s="39">
        <v>0</v>
      </c>
      <c r="N142" s="39">
        <f t="shared" si="22"/>
        <v>114240</v>
      </c>
      <c r="O142" s="39">
        <v>116524.8</v>
      </c>
      <c r="P142" s="39">
        <v>0</v>
      </c>
      <c r="Q142" s="39">
        <f t="shared" si="23"/>
        <v>116524.8</v>
      </c>
      <c r="R142" s="39">
        <v>118855.296</v>
      </c>
      <c r="S142" s="39">
        <v>0</v>
      </c>
      <c r="T142" s="39">
        <f t="shared" si="24"/>
        <v>118855.296</v>
      </c>
      <c r="U142" s="40" t="s">
        <v>37</v>
      </c>
      <c r="V142" s="40" t="s">
        <v>155</v>
      </c>
      <c r="W142" s="40" t="s">
        <v>437</v>
      </c>
      <c r="X142" s="41"/>
      <c r="Y142" s="42" t="s">
        <v>31</v>
      </c>
    </row>
    <row r="143" spans="1:25" ht="23.65" customHeight="1" outlineLevel="1" x14ac:dyDescent="0.45">
      <c r="A143" s="23" t="s">
        <v>62</v>
      </c>
      <c r="B143" s="24"/>
      <c r="C143" s="24"/>
      <c r="D143" s="26" t="s">
        <v>39</v>
      </c>
      <c r="E143" s="26" t="s">
        <v>363</v>
      </c>
      <c r="F143" s="27" t="s">
        <v>25</v>
      </c>
      <c r="G143" s="36" t="s">
        <v>495</v>
      </c>
      <c r="H143" s="37"/>
      <c r="I143" s="38">
        <v>30000</v>
      </c>
      <c r="J143" s="38">
        <v>0</v>
      </c>
      <c r="K143" s="38">
        <f t="shared" si="21"/>
        <v>30000</v>
      </c>
      <c r="L143" s="39">
        <v>600000</v>
      </c>
      <c r="M143" s="39">
        <v>0</v>
      </c>
      <c r="N143" s="39">
        <f t="shared" si="22"/>
        <v>600000</v>
      </c>
      <c r="O143" s="39">
        <v>0</v>
      </c>
      <c r="P143" s="39">
        <v>0</v>
      </c>
      <c r="Q143" s="39">
        <f t="shared" si="23"/>
        <v>0</v>
      </c>
      <c r="R143" s="39">
        <v>0</v>
      </c>
      <c r="S143" s="39">
        <v>0</v>
      </c>
      <c r="T143" s="39">
        <f t="shared" si="24"/>
        <v>0</v>
      </c>
      <c r="U143" s="40" t="s">
        <v>37</v>
      </c>
      <c r="V143" s="40" t="s">
        <v>155</v>
      </c>
      <c r="W143" s="40" t="s">
        <v>437</v>
      </c>
      <c r="X143" s="44" t="s">
        <v>66</v>
      </c>
      <c r="Y143" s="45"/>
    </row>
    <row r="144" spans="1:25" ht="36.75" customHeight="1" outlineLevel="1" x14ac:dyDescent="0.45">
      <c r="A144" s="23" t="s">
        <v>496</v>
      </c>
      <c r="B144" s="24" t="s">
        <v>159</v>
      </c>
      <c r="C144" s="24" t="s">
        <v>497</v>
      </c>
      <c r="D144" s="26" t="s">
        <v>39</v>
      </c>
      <c r="E144" s="26" t="s">
        <v>363</v>
      </c>
      <c r="F144" s="27" t="s">
        <v>44</v>
      </c>
      <c r="G144" s="36" t="s">
        <v>498</v>
      </c>
      <c r="H144" s="57" t="s">
        <v>499</v>
      </c>
      <c r="I144" s="38">
        <v>777000</v>
      </c>
      <c r="J144" s="38">
        <v>0</v>
      </c>
      <c r="K144" s="38">
        <f t="shared" si="21"/>
        <v>777000</v>
      </c>
      <c r="L144" s="39">
        <v>0</v>
      </c>
      <c r="M144" s="39">
        <v>0</v>
      </c>
      <c r="N144" s="39">
        <f t="shared" si="22"/>
        <v>0</v>
      </c>
      <c r="O144" s="39">
        <v>0</v>
      </c>
      <c r="P144" s="39">
        <v>0</v>
      </c>
      <c r="Q144" s="39">
        <f t="shared" si="23"/>
        <v>0</v>
      </c>
      <c r="R144" s="39">
        <v>0</v>
      </c>
      <c r="S144" s="39">
        <v>0</v>
      </c>
      <c r="T144" s="39">
        <f t="shared" si="24"/>
        <v>0</v>
      </c>
      <c r="U144" s="40" t="s">
        <v>28</v>
      </c>
      <c r="V144" s="40" t="s">
        <v>155</v>
      </c>
      <c r="W144" s="40" t="s">
        <v>437</v>
      </c>
      <c r="X144" s="44" t="s">
        <v>500</v>
      </c>
      <c r="Y144" s="42" t="s">
        <v>31</v>
      </c>
    </row>
    <row r="145" spans="1:25" ht="40.5" outlineLevel="1" x14ac:dyDescent="0.45">
      <c r="A145" s="23" t="s">
        <v>501</v>
      </c>
      <c r="B145" s="24" t="s">
        <v>22</v>
      </c>
      <c r="C145" s="24"/>
      <c r="D145" s="26" t="s">
        <v>39</v>
      </c>
      <c r="E145" s="26" t="s">
        <v>363</v>
      </c>
      <c r="F145" s="27" t="s">
        <v>25</v>
      </c>
      <c r="G145" s="36" t="s">
        <v>502</v>
      </c>
      <c r="H145" s="37" t="s">
        <v>503</v>
      </c>
      <c r="I145" s="38">
        <v>1870000</v>
      </c>
      <c r="J145" s="38">
        <v>0</v>
      </c>
      <c r="K145" s="38">
        <f t="shared" si="21"/>
        <v>1870000</v>
      </c>
      <c r="L145" s="39">
        <v>1907400</v>
      </c>
      <c r="M145" s="39">
        <v>0</v>
      </c>
      <c r="N145" s="39">
        <f t="shared" si="22"/>
        <v>1907400</v>
      </c>
      <c r="O145" s="39">
        <v>1945548</v>
      </c>
      <c r="P145" s="39">
        <v>0</v>
      </c>
      <c r="Q145" s="39">
        <f t="shared" si="23"/>
        <v>1945548</v>
      </c>
      <c r="R145" s="39">
        <v>1984458.96</v>
      </c>
      <c r="S145" s="39">
        <v>0</v>
      </c>
      <c r="T145" s="39">
        <f t="shared" si="24"/>
        <v>1984458.96</v>
      </c>
      <c r="U145" s="40" t="s">
        <v>37</v>
      </c>
      <c r="V145" s="40" t="s">
        <v>155</v>
      </c>
      <c r="W145" s="40" t="s">
        <v>437</v>
      </c>
      <c r="X145" s="41"/>
      <c r="Y145" s="42" t="s">
        <v>31</v>
      </c>
    </row>
    <row r="146" spans="1:25" ht="39.4" customHeight="1" outlineLevel="1" x14ac:dyDescent="0.45">
      <c r="A146" s="23" t="s">
        <v>504</v>
      </c>
      <c r="B146" s="24" t="s">
        <v>86</v>
      </c>
      <c r="C146" s="24"/>
      <c r="D146" s="26" t="s">
        <v>58</v>
      </c>
      <c r="E146" s="26" t="s">
        <v>59</v>
      </c>
      <c r="F146" s="27" t="s">
        <v>25</v>
      </c>
      <c r="G146" s="36" t="s">
        <v>505</v>
      </c>
      <c r="H146" s="37" t="s">
        <v>506</v>
      </c>
      <c r="I146" s="38">
        <v>95000</v>
      </c>
      <c r="J146" s="38">
        <v>0</v>
      </c>
      <c r="K146" s="38">
        <f t="shared" si="21"/>
        <v>95000</v>
      </c>
      <c r="L146" s="39">
        <v>0</v>
      </c>
      <c r="M146" s="39">
        <v>0</v>
      </c>
      <c r="N146" s="39">
        <f t="shared" si="22"/>
        <v>0</v>
      </c>
      <c r="O146" s="39">
        <v>0</v>
      </c>
      <c r="P146" s="39">
        <v>0</v>
      </c>
      <c r="Q146" s="39">
        <f t="shared" si="23"/>
        <v>0</v>
      </c>
      <c r="R146" s="39">
        <v>0</v>
      </c>
      <c r="S146" s="39">
        <v>0</v>
      </c>
      <c r="T146" s="39">
        <f t="shared" si="24"/>
        <v>0</v>
      </c>
      <c r="U146" s="40" t="s">
        <v>28</v>
      </c>
      <c r="V146" s="40" t="s">
        <v>155</v>
      </c>
      <c r="W146" s="40" t="s">
        <v>437</v>
      </c>
      <c r="X146" s="44"/>
      <c r="Y146" s="42" t="s">
        <v>31</v>
      </c>
    </row>
    <row r="147" spans="1:25" ht="25.15" customHeight="1" outlineLevel="1" x14ac:dyDescent="0.45">
      <c r="A147" s="23" t="s">
        <v>507</v>
      </c>
      <c r="B147" s="24" t="s">
        <v>22</v>
      </c>
      <c r="C147" s="24"/>
      <c r="D147" s="26" t="s">
        <v>39</v>
      </c>
      <c r="E147" s="26" t="s">
        <v>363</v>
      </c>
      <c r="F147" s="27" t="s">
        <v>25</v>
      </c>
      <c r="G147" s="36" t="s">
        <v>508</v>
      </c>
      <c r="H147" s="37" t="s">
        <v>509</v>
      </c>
      <c r="I147" s="38">
        <v>3992000</v>
      </c>
      <c r="J147" s="38">
        <v>0</v>
      </c>
      <c r="K147" s="38">
        <f t="shared" si="21"/>
        <v>3992000</v>
      </c>
      <c r="L147" s="39">
        <v>4071840</v>
      </c>
      <c r="M147" s="39">
        <v>0</v>
      </c>
      <c r="N147" s="39">
        <f t="shared" si="22"/>
        <v>4071840</v>
      </c>
      <c r="O147" s="39">
        <v>4503276.8</v>
      </c>
      <c r="P147" s="39">
        <v>0</v>
      </c>
      <c r="Q147" s="39">
        <f t="shared" si="23"/>
        <v>4503276.8</v>
      </c>
      <c r="R147" s="39">
        <v>4886342.3360000001</v>
      </c>
      <c r="S147" s="39">
        <v>0</v>
      </c>
      <c r="T147" s="39">
        <f t="shared" si="24"/>
        <v>4886342.3360000001</v>
      </c>
      <c r="U147" s="40" t="s">
        <v>37</v>
      </c>
      <c r="V147" s="40" t="s">
        <v>155</v>
      </c>
      <c r="W147" s="40" t="s">
        <v>437</v>
      </c>
      <c r="X147" s="41"/>
      <c r="Y147" s="42" t="s">
        <v>31</v>
      </c>
    </row>
    <row r="148" spans="1:25" ht="28.15" customHeight="1" outlineLevel="1" x14ac:dyDescent="0.45">
      <c r="A148" s="23" t="s">
        <v>62</v>
      </c>
      <c r="B148" s="24"/>
      <c r="C148" s="24"/>
      <c r="D148" s="26" t="s">
        <v>39</v>
      </c>
      <c r="E148" s="26" t="s">
        <v>363</v>
      </c>
      <c r="F148" s="27" t="s">
        <v>25</v>
      </c>
      <c r="G148" s="36" t="s">
        <v>510</v>
      </c>
      <c r="H148" s="37" t="s">
        <v>511</v>
      </c>
      <c r="I148" s="38">
        <v>0</v>
      </c>
      <c r="J148" s="38">
        <v>0</v>
      </c>
      <c r="K148" s="38">
        <f t="shared" si="21"/>
        <v>0</v>
      </c>
      <c r="L148" s="39">
        <v>300000</v>
      </c>
      <c r="M148" s="39">
        <v>0</v>
      </c>
      <c r="N148" s="39">
        <f t="shared" si="22"/>
        <v>300000</v>
      </c>
      <c r="O148" s="39">
        <v>1600000</v>
      </c>
      <c r="P148" s="39">
        <v>0</v>
      </c>
      <c r="Q148" s="39">
        <f t="shared" si="23"/>
        <v>1600000</v>
      </c>
      <c r="R148" s="39">
        <v>0</v>
      </c>
      <c r="S148" s="39">
        <v>0</v>
      </c>
      <c r="T148" s="39">
        <f t="shared" si="24"/>
        <v>0</v>
      </c>
      <c r="U148" s="40" t="s">
        <v>37</v>
      </c>
      <c r="V148" s="40" t="s">
        <v>155</v>
      </c>
      <c r="W148" s="40" t="s">
        <v>437</v>
      </c>
      <c r="X148" s="44" t="s">
        <v>66</v>
      </c>
      <c r="Y148" s="45"/>
    </row>
    <row r="149" spans="1:25" ht="34.9" outlineLevel="1" x14ac:dyDescent="0.45">
      <c r="A149" s="23" t="s">
        <v>512</v>
      </c>
      <c r="B149" s="24" t="s">
        <v>22</v>
      </c>
      <c r="C149" s="24"/>
      <c r="D149" s="26" t="s">
        <v>39</v>
      </c>
      <c r="E149" s="26" t="s">
        <v>363</v>
      </c>
      <c r="F149" s="27" t="s">
        <v>25</v>
      </c>
      <c r="G149" s="36" t="s">
        <v>513</v>
      </c>
      <c r="H149" s="37" t="s">
        <v>514</v>
      </c>
      <c r="I149" s="38">
        <v>215000</v>
      </c>
      <c r="J149" s="38">
        <v>0</v>
      </c>
      <c r="K149" s="38">
        <f t="shared" si="21"/>
        <v>215000</v>
      </c>
      <c r="L149" s="39">
        <v>369300</v>
      </c>
      <c r="M149" s="39">
        <v>0</v>
      </c>
      <c r="N149" s="39">
        <f t="shared" si="22"/>
        <v>369300</v>
      </c>
      <c r="O149" s="39">
        <v>573686</v>
      </c>
      <c r="P149" s="39">
        <v>0</v>
      </c>
      <c r="Q149" s="39">
        <f t="shared" si="23"/>
        <v>573686</v>
      </c>
      <c r="R149" s="39">
        <v>728159.72</v>
      </c>
      <c r="S149" s="39">
        <v>0</v>
      </c>
      <c r="T149" s="39">
        <f t="shared" si="24"/>
        <v>728159.72</v>
      </c>
      <c r="U149" s="40" t="s">
        <v>37</v>
      </c>
      <c r="V149" s="40" t="s">
        <v>155</v>
      </c>
      <c r="W149" s="40" t="s">
        <v>437</v>
      </c>
      <c r="X149" s="41"/>
      <c r="Y149" s="42" t="s">
        <v>31</v>
      </c>
    </row>
    <row r="150" spans="1:25" ht="30" customHeight="1" outlineLevel="1" x14ac:dyDescent="0.45">
      <c r="A150" s="23" t="s">
        <v>515</v>
      </c>
      <c r="B150" s="24" t="s">
        <v>86</v>
      </c>
      <c r="C150" s="24"/>
      <c r="D150" s="26" t="s">
        <v>39</v>
      </c>
      <c r="E150" s="26" t="s">
        <v>363</v>
      </c>
      <c r="F150" s="27" t="s">
        <v>25</v>
      </c>
      <c r="G150" s="36" t="s">
        <v>516</v>
      </c>
      <c r="H150" s="37" t="s">
        <v>517</v>
      </c>
      <c r="I150" s="38">
        <v>0</v>
      </c>
      <c r="J150" s="38">
        <v>0</v>
      </c>
      <c r="K150" s="38">
        <f t="shared" si="21"/>
        <v>0</v>
      </c>
      <c r="L150" s="39">
        <v>0</v>
      </c>
      <c r="M150" s="39">
        <v>0</v>
      </c>
      <c r="N150" s="39">
        <f t="shared" si="22"/>
        <v>0</v>
      </c>
      <c r="O150" s="39">
        <v>500000</v>
      </c>
      <c r="P150" s="39">
        <v>0</v>
      </c>
      <c r="Q150" s="39">
        <f t="shared" si="23"/>
        <v>500000</v>
      </c>
      <c r="R150" s="39">
        <v>500000</v>
      </c>
      <c r="S150" s="39">
        <v>600000</v>
      </c>
      <c r="T150" s="39">
        <f t="shared" si="24"/>
        <v>-100000</v>
      </c>
      <c r="U150" s="40" t="s">
        <v>47</v>
      </c>
      <c r="V150" s="40" t="s">
        <v>155</v>
      </c>
      <c r="W150" s="40" t="s">
        <v>437</v>
      </c>
      <c r="X150" s="44" t="s">
        <v>518</v>
      </c>
      <c r="Y150" s="46" t="s">
        <v>81</v>
      </c>
    </row>
    <row r="151" spans="1:25" ht="34.9" outlineLevel="1" x14ac:dyDescent="0.45">
      <c r="A151" s="23" t="s">
        <v>62</v>
      </c>
      <c r="B151" s="24"/>
      <c r="C151" s="24"/>
      <c r="D151" s="26" t="s">
        <v>39</v>
      </c>
      <c r="E151" s="26" t="s">
        <v>363</v>
      </c>
      <c r="F151" s="27" t="s">
        <v>25</v>
      </c>
      <c r="G151" s="36" t="s">
        <v>519</v>
      </c>
      <c r="H151" s="37" t="s">
        <v>520</v>
      </c>
      <c r="I151" s="38">
        <v>75000</v>
      </c>
      <c r="J151" s="38">
        <v>0</v>
      </c>
      <c r="K151" s="38">
        <f t="shared" si="21"/>
        <v>75000</v>
      </c>
      <c r="L151" s="39">
        <v>750000</v>
      </c>
      <c r="M151" s="39">
        <v>0</v>
      </c>
      <c r="N151" s="39">
        <f t="shared" si="22"/>
        <v>750000</v>
      </c>
      <c r="O151" s="39">
        <v>0</v>
      </c>
      <c r="P151" s="39">
        <v>0</v>
      </c>
      <c r="Q151" s="39">
        <f t="shared" si="23"/>
        <v>0</v>
      </c>
      <c r="R151" s="39">
        <v>0</v>
      </c>
      <c r="S151" s="39">
        <v>0</v>
      </c>
      <c r="T151" s="39">
        <f t="shared" si="24"/>
        <v>0</v>
      </c>
      <c r="U151" s="40" t="s">
        <v>28</v>
      </c>
      <c r="V151" s="40" t="s">
        <v>155</v>
      </c>
      <c r="W151" s="40" t="s">
        <v>437</v>
      </c>
      <c r="X151" s="44" t="s">
        <v>66</v>
      </c>
      <c r="Y151" s="45"/>
    </row>
    <row r="152" spans="1:25" ht="43.15" customHeight="1" outlineLevel="1" x14ac:dyDescent="0.45">
      <c r="A152" s="23" t="s">
        <v>521</v>
      </c>
      <c r="B152" s="24" t="s">
        <v>22</v>
      </c>
      <c r="C152" s="24"/>
      <c r="D152" s="26" t="s">
        <v>39</v>
      </c>
      <c r="E152" s="26" t="s">
        <v>363</v>
      </c>
      <c r="F152" s="27" t="s">
        <v>25</v>
      </c>
      <c r="G152" s="36" t="s">
        <v>522</v>
      </c>
      <c r="H152" s="37" t="s">
        <v>523</v>
      </c>
      <c r="I152" s="38">
        <v>250000</v>
      </c>
      <c r="J152" s="38">
        <v>0</v>
      </c>
      <c r="K152" s="38">
        <f t="shared" si="21"/>
        <v>250000</v>
      </c>
      <c r="L152" s="39">
        <v>3239067.9999999995</v>
      </c>
      <c r="M152" s="39">
        <v>1520000</v>
      </c>
      <c r="N152" s="39">
        <f t="shared" si="22"/>
        <v>1719067.9999999995</v>
      </c>
      <c r="O152" s="39">
        <v>3303849.3599999994</v>
      </c>
      <c r="P152" s="39">
        <v>1550400</v>
      </c>
      <c r="Q152" s="39">
        <f t="shared" si="23"/>
        <v>1753449.3599999994</v>
      </c>
      <c r="R152" s="39">
        <v>3369926.3471999993</v>
      </c>
      <c r="S152" s="39">
        <v>1581408</v>
      </c>
      <c r="T152" s="39">
        <f t="shared" si="24"/>
        <v>1788518.3471999993</v>
      </c>
      <c r="U152" s="40" t="s">
        <v>28</v>
      </c>
      <c r="V152" s="40" t="s">
        <v>155</v>
      </c>
      <c r="W152" s="40" t="s">
        <v>437</v>
      </c>
      <c r="X152" s="41"/>
      <c r="Y152" s="42" t="s">
        <v>31</v>
      </c>
    </row>
    <row r="153" spans="1:25" ht="34.9" outlineLevel="1" x14ac:dyDescent="0.45">
      <c r="A153" s="23" t="s">
        <v>62</v>
      </c>
      <c r="B153" s="24"/>
      <c r="C153" s="24"/>
      <c r="D153" s="26" t="s">
        <v>39</v>
      </c>
      <c r="E153" s="26" t="s">
        <v>363</v>
      </c>
      <c r="F153" s="27" t="s">
        <v>138</v>
      </c>
      <c r="G153" s="36" t="s">
        <v>524</v>
      </c>
      <c r="H153" s="37" t="s">
        <v>525</v>
      </c>
      <c r="I153" s="38">
        <v>50000</v>
      </c>
      <c r="J153" s="38">
        <v>0</v>
      </c>
      <c r="K153" s="38">
        <f t="shared" si="21"/>
        <v>50000</v>
      </c>
      <c r="L153" s="39">
        <v>1350000</v>
      </c>
      <c r="M153" s="39">
        <v>0</v>
      </c>
      <c r="N153" s="39">
        <f t="shared" si="22"/>
        <v>1350000</v>
      </c>
      <c r="O153" s="39">
        <v>0</v>
      </c>
      <c r="P153" s="39">
        <v>0</v>
      </c>
      <c r="Q153" s="39">
        <f t="shared" si="23"/>
        <v>0</v>
      </c>
      <c r="R153" s="39">
        <v>0</v>
      </c>
      <c r="S153" s="39">
        <v>0</v>
      </c>
      <c r="T153" s="39">
        <f t="shared" si="24"/>
        <v>0</v>
      </c>
      <c r="U153" s="40" t="s">
        <v>28</v>
      </c>
      <c r="V153" s="40" t="s">
        <v>155</v>
      </c>
      <c r="W153" s="40" t="s">
        <v>437</v>
      </c>
      <c r="X153" s="44" t="s">
        <v>66</v>
      </c>
      <c r="Y153" s="45"/>
    </row>
    <row r="154" spans="1:25" ht="34.9" outlineLevel="1" x14ac:dyDescent="0.45">
      <c r="A154" s="23" t="s">
        <v>526</v>
      </c>
      <c r="B154" s="24" t="s">
        <v>22</v>
      </c>
      <c r="C154" s="24"/>
      <c r="D154" s="26" t="s">
        <v>39</v>
      </c>
      <c r="E154" s="26" t="s">
        <v>363</v>
      </c>
      <c r="F154" s="27" t="s">
        <v>25</v>
      </c>
      <c r="G154" s="36" t="s">
        <v>527</v>
      </c>
      <c r="H154" s="37" t="s">
        <v>528</v>
      </c>
      <c r="I154" s="38">
        <v>696289.99999999988</v>
      </c>
      <c r="J154" s="38">
        <v>0</v>
      </c>
      <c r="K154" s="38">
        <f t="shared" si="21"/>
        <v>696289.99999999988</v>
      </c>
      <c r="L154" s="39">
        <v>710215.79999999993</v>
      </c>
      <c r="M154" s="39">
        <v>0</v>
      </c>
      <c r="N154" s="39">
        <f t="shared" si="22"/>
        <v>710215.79999999993</v>
      </c>
      <c r="O154" s="39">
        <v>724420.11599999992</v>
      </c>
      <c r="P154" s="39">
        <v>0</v>
      </c>
      <c r="Q154" s="39">
        <f t="shared" si="23"/>
        <v>724420.11599999992</v>
      </c>
      <c r="R154" s="39">
        <v>738908.51831999992</v>
      </c>
      <c r="S154" s="39">
        <v>0</v>
      </c>
      <c r="T154" s="39">
        <f t="shared" si="24"/>
        <v>738908.51831999992</v>
      </c>
      <c r="U154" s="40" t="s">
        <v>37</v>
      </c>
      <c r="V154" s="40" t="s">
        <v>155</v>
      </c>
      <c r="W154" s="40" t="s">
        <v>437</v>
      </c>
      <c r="X154" s="41"/>
      <c r="Y154" s="42" t="s">
        <v>31</v>
      </c>
    </row>
    <row r="155" spans="1:25" ht="25.15" customHeight="1" outlineLevel="1" x14ac:dyDescent="0.45">
      <c r="A155" s="23" t="s">
        <v>62</v>
      </c>
      <c r="B155" s="24"/>
      <c r="C155" s="24"/>
      <c r="D155" s="26" t="s">
        <v>39</v>
      </c>
      <c r="E155" s="26" t="s">
        <v>363</v>
      </c>
      <c r="F155" s="27" t="s">
        <v>138</v>
      </c>
      <c r="G155" s="36" t="s">
        <v>529</v>
      </c>
      <c r="H155" s="37" t="s">
        <v>530</v>
      </c>
      <c r="I155" s="38">
        <v>0</v>
      </c>
      <c r="J155" s="38">
        <v>0</v>
      </c>
      <c r="K155" s="38">
        <f t="shared" si="21"/>
        <v>0</v>
      </c>
      <c r="L155" s="39">
        <v>50000</v>
      </c>
      <c r="M155" s="39">
        <v>0</v>
      </c>
      <c r="N155" s="39">
        <f t="shared" si="22"/>
        <v>50000</v>
      </c>
      <c r="O155" s="39">
        <v>275000</v>
      </c>
      <c r="P155" s="39">
        <v>0</v>
      </c>
      <c r="Q155" s="39">
        <f t="shared" si="23"/>
        <v>275000</v>
      </c>
      <c r="R155" s="39">
        <v>0</v>
      </c>
      <c r="S155" s="39">
        <v>0</v>
      </c>
      <c r="T155" s="39">
        <f t="shared" si="24"/>
        <v>0</v>
      </c>
      <c r="U155" s="40" t="s">
        <v>28</v>
      </c>
      <c r="V155" s="40" t="s">
        <v>155</v>
      </c>
      <c r="W155" s="40" t="s">
        <v>437</v>
      </c>
      <c r="X155" s="44" t="s">
        <v>66</v>
      </c>
      <c r="Y155" s="45"/>
    </row>
    <row r="156" spans="1:25" s="56" customFormat="1" ht="13.9" outlineLevel="1" x14ac:dyDescent="0.45">
      <c r="A156" s="47"/>
      <c r="B156" s="48"/>
      <c r="C156" s="48"/>
      <c r="D156" s="49"/>
      <c r="E156" s="49"/>
      <c r="F156" s="50"/>
      <c r="G156" s="51" t="s">
        <v>531</v>
      </c>
      <c r="H156" s="52"/>
      <c r="I156" s="53">
        <f t="shared" ref="I156:T156" si="25">SUM(I124:I155)</f>
        <v>23264083.59</v>
      </c>
      <c r="J156" s="53">
        <f t="shared" si="25"/>
        <v>2683504</v>
      </c>
      <c r="K156" s="53">
        <f t="shared" si="25"/>
        <v>20580579.59</v>
      </c>
      <c r="L156" s="53">
        <f t="shared" si="25"/>
        <v>30327542.669999998</v>
      </c>
      <c r="M156" s="53">
        <f t="shared" si="25"/>
        <v>4203504</v>
      </c>
      <c r="N156" s="53">
        <f t="shared" si="25"/>
        <v>26124038.669999998</v>
      </c>
      <c r="O156" s="53">
        <f t="shared" si="25"/>
        <v>29462626.388800003</v>
      </c>
      <c r="P156" s="53">
        <f t="shared" si="25"/>
        <v>4233904</v>
      </c>
      <c r="Q156" s="53">
        <f t="shared" si="25"/>
        <v>25228722.388799999</v>
      </c>
      <c r="R156" s="53">
        <f t="shared" si="25"/>
        <v>25835953.389656</v>
      </c>
      <c r="S156" s="53">
        <f t="shared" si="25"/>
        <v>4864912</v>
      </c>
      <c r="T156" s="53">
        <f t="shared" si="25"/>
        <v>20971041.389656</v>
      </c>
      <c r="U156" s="54"/>
      <c r="V156" s="54"/>
      <c r="W156" s="54"/>
      <c r="X156" s="55"/>
      <c r="Y156" s="55"/>
    </row>
    <row r="157" spans="1:25" ht="32.65" customHeight="1" outlineLevel="1" x14ac:dyDescent="0.45">
      <c r="A157" s="23" t="s">
        <v>62</v>
      </c>
      <c r="B157" s="24" t="s">
        <v>112</v>
      </c>
      <c r="C157" s="24" t="s">
        <v>532</v>
      </c>
      <c r="D157" s="26" t="s">
        <v>39</v>
      </c>
      <c r="E157" s="26" t="s">
        <v>363</v>
      </c>
      <c r="F157" s="27" t="s">
        <v>138</v>
      </c>
      <c r="G157" s="43" t="s">
        <v>533</v>
      </c>
      <c r="H157" s="57" t="s">
        <v>534</v>
      </c>
      <c r="I157" s="38">
        <v>0</v>
      </c>
      <c r="J157" s="38">
        <v>0</v>
      </c>
      <c r="K157" s="38">
        <f t="shared" ref="K157:K168" si="26">I157-J157</f>
        <v>0</v>
      </c>
      <c r="L157" s="39">
        <v>0</v>
      </c>
      <c r="M157" s="39">
        <v>0</v>
      </c>
      <c r="N157" s="39">
        <f t="shared" ref="N157:N168" si="27">L157-M157</f>
        <v>0</v>
      </c>
      <c r="O157" s="39">
        <v>0</v>
      </c>
      <c r="P157" s="39">
        <v>0</v>
      </c>
      <c r="Q157" s="39">
        <f t="shared" ref="Q157:Q168" si="28">O157-P157</f>
        <v>0</v>
      </c>
      <c r="R157" s="39">
        <v>146800</v>
      </c>
      <c r="S157" s="39">
        <v>0</v>
      </c>
      <c r="T157" s="39">
        <f t="shared" ref="T157:T168" si="29">R157-S157</f>
        <v>146800</v>
      </c>
      <c r="U157" s="40" t="s">
        <v>28</v>
      </c>
      <c r="V157" s="40" t="s">
        <v>155</v>
      </c>
      <c r="W157" s="40" t="s">
        <v>178</v>
      </c>
      <c r="X157" s="44"/>
      <c r="Y157" s="46" t="s">
        <v>81</v>
      </c>
    </row>
    <row r="158" spans="1:25" ht="28.9" customHeight="1" outlineLevel="1" x14ac:dyDescent="0.45">
      <c r="A158" s="23" t="s">
        <v>62</v>
      </c>
      <c r="B158" s="24"/>
      <c r="C158" s="24"/>
      <c r="D158" s="26" t="s">
        <v>286</v>
      </c>
      <c r="E158" s="26" t="s">
        <v>305</v>
      </c>
      <c r="F158" s="27" t="s">
        <v>44</v>
      </c>
      <c r="G158" s="43" t="s">
        <v>535</v>
      </c>
      <c r="H158" s="57" t="s">
        <v>536</v>
      </c>
      <c r="I158" s="38">
        <v>0</v>
      </c>
      <c r="J158" s="38">
        <v>0</v>
      </c>
      <c r="K158" s="38">
        <f t="shared" si="26"/>
        <v>0</v>
      </c>
      <c r="L158" s="39">
        <v>0</v>
      </c>
      <c r="M158" s="39">
        <v>0</v>
      </c>
      <c r="N158" s="39">
        <f t="shared" si="27"/>
        <v>0</v>
      </c>
      <c r="O158" s="39">
        <v>64000</v>
      </c>
      <c r="P158" s="39">
        <v>0</v>
      </c>
      <c r="Q158" s="39">
        <f t="shared" si="28"/>
        <v>64000</v>
      </c>
      <c r="R158" s="39">
        <v>0</v>
      </c>
      <c r="S158" s="39">
        <v>0</v>
      </c>
      <c r="T158" s="39">
        <f t="shared" si="29"/>
        <v>0</v>
      </c>
      <c r="U158" s="40" t="s">
        <v>37</v>
      </c>
      <c r="V158" s="40" t="s">
        <v>155</v>
      </c>
      <c r="W158" s="40" t="s">
        <v>178</v>
      </c>
      <c r="X158" s="44" t="s">
        <v>66</v>
      </c>
      <c r="Y158" s="45"/>
    </row>
    <row r="159" spans="1:25" ht="34.9" outlineLevel="1" x14ac:dyDescent="0.45">
      <c r="A159" s="23" t="s">
        <v>537</v>
      </c>
      <c r="B159" s="24" t="s">
        <v>22</v>
      </c>
      <c r="C159" s="24"/>
      <c r="D159" s="26" t="s">
        <v>39</v>
      </c>
      <c r="E159" s="26" t="s">
        <v>363</v>
      </c>
      <c r="F159" s="27" t="s">
        <v>25</v>
      </c>
      <c r="G159" s="43" t="s">
        <v>538</v>
      </c>
      <c r="H159" s="37" t="s">
        <v>539</v>
      </c>
      <c r="I159" s="38">
        <v>2487377.2699999996</v>
      </c>
      <c r="J159" s="38">
        <v>0</v>
      </c>
      <c r="K159" s="38">
        <f t="shared" si="26"/>
        <v>2487377.2699999996</v>
      </c>
      <c r="L159" s="39">
        <v>2537124.8153999997</v>
      </c>
      <c r="M159" s="39">
        <v>0</v>
      </c>
      <c r="N159" s="39">
        <f t="shared" si="27"/>
        <v>2537124.8153999997</v>
      </c>
      <c r="O159" s="39">
        <v>2587867.3117079996</v>
      </c>
      <c r="P159" s="39">
        <v>0</v>
      </c>
      <c r="Q159" s="39">
        <f t="shared" si="28"/>
        <v>2587867.3117079996</v>
      </c>
      <c r="R159" s="39">
        <v>2639624.6579421596</v>
      </c>
      <c r="S159" s="39">
        <v>0</v>
      </c>
      <c r="T159" s="39">
        <f t="shared" si="29"/>
        <v>2639624.6579421596</v>
      </c>
      <c r="U159" s="40" t="s">
        <v>28</v>
      </c>
      <c r="V159" s="40" t="s">
        <v>155</v>
      </c>
      <c r="W159" s="40" t="s">
        <v>178</v>
      </c>
      <c r="X159" s="41"/>
      <c r="Y159" s="42" t="s">
        <v>31</v>
      </c>
    </row>
    <row r="160" spans="1:25" ht="34.9" outlineLevel="1" x14ac:dyDescent="0.45">
      <c r="A160" s="23" t="s">
        <v>540</v>
      </c>
      <c r="B160" s="24" t="s">
        <v>22</v>
      </c>
      <c r="C160" s="24"/>
      <c r="D160" s="26" t="s">
        <v>39</v>
      </c>
      <c r="E160" s="26" t="s">
        <v>363</v>
      </c>
      <c r="F160" s="27" t="s">
        <v>25</v>
      </c>
      <c r="G160" s="43" t="s">
        <v>541</v>
      </c>
      <c r="H160" s="37" t="s">
        <v>542</v>
      </c>
      <c r="I160" s="38">
        <v>2039315</v>
      </c>
      <c r="J160" s="38">
        <v>0</v>
      </c>
      <c r="K160" s="38">
        <f t="shared" si="26"/>
        <v>2039315</v>
      </c>
      <c r="L160" s="39">
        <v>2564101.2999999998</v>
      </c>
      <c r="M160" s="39"/>
      <c r="N160" s="39">
        <f t="shared" si="27"/>
        <v>2564101.2999999998</v>
      </c>
      <c r="O160" s="39">
        <v>3189383.3259999999</v>
      </c>
      <c r="P160" s="39"/>
      <c r="Q160" s="39">
        <f t="shared" si="28"/>
        <v>3189383.3259999999</v>
      </c>
      <c r="R160" s="39">
        <v>3815170.9925199999</v>
      </c>
      <c r="S160" s="39"/>
      <c r="T160" s="39">
        <f t="shared" si="29"/>
        <v>3815170.9925199999</v>
      </c>
      <c r="U160" s="40"/>
      <c r="V160" s="40"/>
      <c r="W160" s="40"/>
      <c r="X160" s="41"/>
      <c r="Y160" s="42"/>
    </row>
    <row r="161" spans="1:25" ht="40.5" outlineLevel="1" x14ac:dyDescent="0.45">
      <c r="A161" s="23"/>
      <c r="B161" s="24"/>
      <c r="C161" s="24"/>
      <c r="D161" s="26"/>
      <c r="E161" s="26"/>
      <c r="F161" s="27"/>
      <c r="G161" s="43" t="s">
        <v>543</v>
      </c>
      <c r="H161" s="37" t="s">
        <v>544</v>
      </c>
      <c r="I161" s="38">
        <v>400000</v>
      </c>
      <c r="J161" s="38">
        <v>0</v>
      </c>
      <c r="K161" s="38">
        <f t="shared" si="26"/>
        <v>400000</v>
      </c>
      <c r="L161" s="39">
        <v>650000</v>
      </c>
      <c r="M161" s="39">
        <v>0</v>
      </c>
      <c r="N161" s="39">
        <f t="shared" si="27"/>
        <v>650000</v>
      </c>
      <c r="O161" s="39">
        <v>900000</v>
      </c>
      <c r="P161" s="39">
        <v>0</v>
      </c>
      <c r="Q161" s="39">
        <f t="shared" si="28"/>
        <v>900000</v>
      </c>
      <c r="R161" s="39">
        <v>1000000</v>
      </c>
      <c r="S161" s="39">
        <v>0</v>
      </c>
      <c r="T161" s="39">
        <f t="shared" si="29"/>
        <v>1000000</v>
      </c>
      <c r="U161" s="40" t="s">
        <v>37</v>
      </c>
      <c r="V161" s="40" t="s">
        <v>155</v>
      </c>
      <c r="W161" s="40" t="s">
        <v>178</v>
      </c>
      <c r="X161" s="41"/>
      <c r="Y161" s="42" t="s">
        <v>31</v>
      </c>
    </row>
    <row r="162" spans="1:25" ht="30.4" customHeight="1" outlineLevel="1" x14ac:dyDescent="0.45">
      <c r="A162" s="23" t="s">
        <v>62</v>
      </c>
      <c r="B162" s="24" t="s">
        <v>112</v>
      </c>
      <c r="C162" s="24" t="s">
        <v>545</v>
      </c>
      <c r="D162" s="26" t="s">
        <v>39</v>
      </c>
      <c r="E162" s="26" t="s">
        <v>363</v>
      </c>
      <c r="F162" s="27" t="s">
        <v>138</v>
      </c>
      <c r="G162" s="43" t="s">
        <v>546</v>
      </c>
      <c r="H162" s="57" t="s">
        <v>547</v>
      </c>
      <c r="I162" s="38">
        <v>0</v>
      </c>
      <c r="J162" s="38">
        <v>0</v>
      </c>
      <c r="K162" s="38">
        <f t="shared" si="26"/>
        <v>0</v>
      </c>
      <c r="L162" s="39">
        <v>0</v>
      </c>
      <c r="M162" s="39">
        <v>0</v>
      </c>
      <c r="N162" s="39">
        <f t="shared" si="27"/>
        <v>0</v>
      </c>
      <c r="O162" s="39">
        <v>94357.87</v>
      </c>
      <c r="P162" s="39">
        <v>0</v>
      </c>
      <c r="Q162" s="39">
        <f t="shared" si="28"/>
        <v>94357.87</v>
      </c>
      <c r="R162" s="39">
        <v>0</v>
      </c>
      <c r="S162" s="39">
        <v>0</v>
      </c>
      <c r="T162" s="39">
        <f t="shared" si="29"/>
        <v>0</v>
      </c>
      <c r="U162" s="40" t="s">
        <v>28</v>
      </c>
      <c r="V162" s="40" t="s">
        <v>155</v>
      </c>
      <c r="W162" s="40" t="s">
        <v>178</v>
      </c>
      <c r="X162" s="44"/>
      <c r="Y162" s="46" t="s">
        <v>81</v>
      </c>
    </row>
    <row r="163" spans="1:25" ht="31.5" customHeight="1" outlineLevel="1" x14ac:dyDescent="0.45">
      <c r="A163" s="23" t="s">
        <v>548</v>
      </c>
      <c r="B163" s="24" t="s">
        <v>142</v>
      </c>
      <c r="C163" s="24" t="s">
        <v>549</v>
      </c>
      <c r="D163" s="26" t="s">
        <v>39</v>
      </c>
      <c r="E163" s="26" t="s">
        <v>363</v>
      </c>
      <c r="F163" s="27" t="s">
        <v>25</v>
      </c>
      <c r="G163" s="43" t="s">
        <v>546</v>
      </c>
      <c r="H163" s="57" t="s">
        <v>550</v>
      </c>
      <c r="I163" s="38">
        <v>273713.32</v>
      </c>
      <c r="J163" s="38">
        <v>0</v>
      </c>
      <c r="K163" s="38">
        <f t="shared" si="26"/>
        <v>273713.32</v>
      </c>
      <c r="L163" s="39">
        <v>2463419.92</v>
      </c>
      <c r="M163" s="39">
        <v>0</v>
      </c>
      <c r="N163" s="39">
        <f t="shared" si="27"/>
        <v>2463419.92</v>
      </c>
      <c r="O163" s="39">
        <v>0</v>
      </c>
      <c r="P163" s="39">
        <v>0</v>
      </c>
      <c r="Q163" s="39">
        <f t="shared" si="28"/>
        <v>0</v>
      </c>
      <c r="R163" s="39">
        <v>0</v>
      </c>
      <c r="S163" s="39">
        <v>0</v>
      </c>
      <c r="T163" s="39">
        <f t="shared" si="29"/>
        <v>0</v>
      </c>
      <c r="U163" s="40" t="s">
        <v>28</v>
      </c>
      <c r="V163" s="40" t="s">
        <v>155</v>
      </c>
      <c r="W163" s="40" t="s">
        <v>178</v>
      </c>
      <c r="X163" s="44" t="s">
        <v>449</v>
      </c>
      <c r="Y163" s="42" t="s">
        <v>31</v>
      </c>
    </row>
    <row r="164" spans="1:25" ht="30.4" customHeight="1" outlineLevel="1" x14ac:dyDescent="0.45">
      <c r="A164" s="23" t="s">
        <v>551</v>
      </c>
      <c r="B164" s="24" t="s">
        <v>142</v>
      </c>
      <c r="C164" s="24" t="s">
        <v>552</v>
      </c>
      <c r="D164" s="26" t="s">
        <v>39</v>
      </c>
      <c r="E164" s="26" t="s">
        <v>363</v>
      </c>
      <c r="F164" s="27" t="s">
        <v>25</v>
      </c>
      <c r="G164" s="43" t="s">
        <v>553</v>
      </c>
      <c r="H164" s="57" t="s">
        <v>554</v>
      </c>
      <c r="I164" s="38">
        <v>346330.49</v>
      </c>
      <c r="J164" s="38">
        <v>0</v>
      </c>
      <c r="K164" s="38">
        <f t="shared" si="26"/>
        <v>346330.49</v>
      </c>
      <c r="L164" s="39">
        <v>1558487.21</v>
      </c>
      <c r="M164" s="39">
        <v>0</v>
      </c>
      <c r="N164" s="39">
        <f t="shared" si="27"/>
        <v>1558487.21</v>
      </c>
      <c r="O164" s="39">
        <v>1558487.21</v>
      </c>
      <c r="P164" s="39">
        <v>0</v>
      </c>
      <c r="Q164" s="39">
        <f t="shared" si="28"/>
        <v>1558487.21</v>
      </c>
      <c r="R164" s="39">
        <v>0</v>
      </c>
      <c r="S164" s="39">
        <v>0</v>
      </c>
      <c r="T164" s="39">
        <f t="shared" si="29"/>
        <v>0</v>
      </c>
      <c r="U164" s="40" t="s">
        <v>28</v>
      </c>
      <c r="V164" s="40" t="s">
        <v>155</v>
      </c>
      <c r="W164" s="40" t="s">
        <v>178</v>
      </c>
      <c r="X164" s="44" t="s">
        <v>449</v>
      </c>
      <c r="Y164" s="42" t="s">
        <v>31</v>
      </c>
    </row>
    <row r="165" spans="1:25" ht="28.9" customHeight="1" outlineLevel="1" x14ac:dyDescent="0.45">
      <c r="A165" s="23" t="s">
        <v>555</v>
      </c>
      <c r="B165" s="24" t="s">
        <v>142</v>
      </c>
      <c r="C165" s="24" t="s">
        <v>556</v>
      </c>
      <c r="D165" s="75" t="s">
        <v>39</v>
      </c>
      <c r="E165" s="26" t="s">
        <v>363</v>
      </c>
      <c r="F165" s="27" t="s">
        <v>25</v>
      </c>
      <c r="G165" s="36" t="s">
        <v>553</v>
      </c>
      <c r="H165" s="57" t="s">
        <v>557</v>
      </c>
      <c r="I165" s="38">
        <v>474506.3</v>
      </c>
      <c r="J165" s="38">
        <v>0</v>
      </c>
      <c r="K165" s="38">
        <f t="shared" si="26"/>
        <v>474506.3</v>
      </c>
      <c r="L165" s="39">
        <v>2135278.35</v>
      </c>
      <c r="M165" s="39">
        <v>0</v>
      </c>
      <c r="N165" s="39">
        <f t="shared" si="27"/>
        <v>2135278.35</v>
      </c>
      <c r="O165" s="39">
        <v>2135278.35</v>
      </c>
      <c r="P165" s="39">
        <v>0</v>
      </c>
      <c r="Q165" s="39">
        <f t="shared" si="28"/>
        <v>2135278.35</v>
      </c>
      <c r="R165" s="39">
        <v>0</v>
      </c>
      <c r="S165" s="39">
        <v>0</v>
      </c>
      <c r="T165" s="39">
        <f t="shared" si="29"/>
        <v>0</v>
      </c>
      <c r="U165" s="40" t="s">
        <v>28</v>
      </c>
      <c r="V165" s="40" t="s">
        <v>155</v>
      </c>
      <c r="W165" s="40" t="s">
        <v>178</v>
      </c>
      <c r="X165" s="44" t="s">
        <v>449</v>
      </c>
      <c r="Y165" s="42" t="s">
        <v>31</v>
      </c>
    </row>
    <row r="166" spans="1:25" ht="30.4" customHeight="1" outlineLevel="1" x14ac:dyDescent="0.45">
      <c r="A166" s="23" t="s">
        <v>62</v>
      </c>
      <c r="B166" s="24" t="s">
        <v>112</v>
      </c>
      <c r="C166" s="24" t="s">
        <v>556</v>
      </c>
      <c r="D166" s="26" t="s">
        <v>39</v>
      </c>
      <c r="E166" s="26" t="s">
        <v>363</v>
      </c>
      <c r="F166" s="27" t="s">
        <v>138</v>
      </c>
      <c r="G166" s="43" t="s">
        <v>558</v>
      </c>
      <c r="H166" s="57"/>
      <c r="I166" s="38">
        <v>0</v>
      </c>
      <c r="J166" s="38">
        <v>0</v>
      </c>
      <c r="K166" s="38">
        <f t="shared" si="26"/>
        <v>0</v>
      </c>
      <c r="L166" s="39">
        <v>323203.95</v>
      </c>
      <c r="M166" s="39">
        <v>0</v>
      </c>
      <c r="N166" s="39">
        <f t="shared" si="27"/>
        <v>323203.95</v>
      </c>
      <c r="O166" s="39">
        <v>2908835.51</v>
      </c>
      <c r="P166" s="39">
        <v>0</v>
      </c>
      <c r="Q166" s="39">
        <f t="shared" si="28"/>
        <v>2908835.51</v>
      </c>
      <c r="R166" s="39">
        <v>0</v>
      </c>
      <c r="S166" s="39">
        <v>0</v>
      </c>
      <c r="T166" s="39">
        <f t="shared" si="29"/>
        <v>0</v>
      </c>
      <c r="U166" s="40" t="s">
        <v>28</v>
      </c>
      <c r="V166" s="40" t="s">
        <v>155</v>
      </c>
      <c r="W166" s="40" t="s">
        <v>178</v>
      </c>
      <c r="X166" s="44"/>
      <c r="Y166" s="46" t="s">
        <v>81</v>
      </c>
    </row>
    <row r="167" spans="1:25" ht="34.9" outlineLevel="1" x14ac:dyDescent="0.45">
      <c r="A167" s="23" t="s">
        <v>62</v>
      </c>
      <c r="B167" s="24"/>
      <c r="C167" s="24"/>
      <c r="D167" s="26" t="s">
        <v>39</v>
      </c>
      <c r="E167" s="26" t="s">
        <v>40</v>
      </c>
      <c r="F167" s="27" t="s">
        <v>138</v>
      </c>
      <c r="G167" s="43" t="s">
        <v>559</v>
      </c>
      <c r="H167" s="37" t="s">
        <v>560</v>
      </c>
      <c r="I167" s="38">
        <v>0</v>
      </c>
      <c r="J167" s="38">
        <v>0</v>
      </c>
      <c r="K167" s="38">
        <f t="shared" si="26"/>
        <v>0</v>
      </c>
      <c r="L167" s="39">
        <v>500000</v>
      </c>
      <c r="M167" s="39">
        <v>0</v>
      </c>
      <c r="N167" s="39">
        <f t="shared" si="27"/>
        <v>500000</v>
      </c>
      <c r="O167" s="39">
        <v>60000</v>
      </c>
      <c r="P167" s="39">
        <v>0</v>
      </c>
      <c r="Q167" s="39">
        <f t="shared" si="28"/>
        <v>60000</v>
      </c>
      <c r="R167" s="39">
        <v>60000</v>
      </c>
      <c r="S167" s="39">
        <v>0</v>
      </c>
      <c r="T167" s="39">
        <f t="shared" si="29"/>
        <v>60000</v>
      </c>
      <c r="U167" s="40" t="s">
        <v>28</v>
      </c>
      <c r="V167" s="40" t="s">
        <v>155</v>
      </c>
      <c r="W167" s="40" t="s">
        <v>178</v>
      </c>
      <c r="X167" s="44"/>
      <c r="Y167" s="46" t="s">
        <v>81</v>
      </c>
    </row>
    <row r="168" spans="1:25" ht="22.9" customHeight="1" outlineLevel="1" x14ac:dyDescent="0.45">
      <c r="A168" s="23" t="s">
        <v>62</v>
      </c>
      <c r="B168" s="24" t="s">
        <v>107</v>
      </c>
      <c r="C168" s="24" t="s">
        <v>561</v>
      </c>
      <c r="D168" s="26" t="s">
        <v>39</v>
      </c>
      <c r="E168" s="26" t="s">
        <v>363</v>
      </c>
      <c r="F168" s="27" t="s">
        <v>25</v>
      </c>
      <c r="G168" s="43" t="s">
        <v>562</v>
      </c>
      <c r="H168" s="57" t="s">
        <v>563</v>
      </c>
      <c r="I168" s="38">
        <v>0</v>
      </c>
      <c r="J168" s="38">
        <v>0</v>
      </c>
      <c r="K168" s="38">
        <f t="shared" si="26"/>
        <v>0</v>
      </c>
      <c r="L168" s="39">
        <v>0</v>
      </c>
      <c r="M168" s="39">
        <v>0</v>
      </c>
      <c r="N168" s="39">
        <f t="shared" si="27"/>
        <v>0</v>
      </c>
      <c r="O168" s="39">
        <v>87858.07</v>
      </c>
      <c r="P168" s="39">
        <v>0</v>
      </c>
      <c r="Q168" s="39">
        <f t="shared" si="28"/>
        <v>87858.07</v>
      </c>
      <c r="R168" s="39">
        <v>790722.59</v>
      </c>
      <c r="S168" s="39">
        <v>0</v>
      </c>
      <c r="T168" s="39">
        <f t="shared" si="29"/>
        <v>790722.59</v>
      </c>
      <c r="U168" s="40" t="s">
        <v>28</v>
      </c>
      <c r="V168" s="40" t="s">
        <v>155</v>
      </c>
      <c r="W168" s="40" t="s">
        <v>178</v>
      </c>
      <c r="X168" s="44"/>
      <c r="Y168" s="46" t="s">
        <v>81</v>
      </c>
    </row>
    <row r="169" spans="1:25" s="56" customFormat="1" ht="13.9" outlineLevel="1" x14ac:dyDescent="0.45">
      <c r="A169" s="47"/>
      <c r="B169" s="48"/>
      <c r="C169" s="48"/>
      <c r="D169" s="49"/>
      <c r="E169" s="49"/>
      <c r="F169" s="50"/>
      <c r="G169" s="51" t="s">
        <v>564</v>
      </c>
      <c r="H169" s="52"/>
      <c r="I169" s="53">
        <f t="shared" ref="I169:T169" si="30">SUM(I157:I168)</f>
        <v>6021242.3799999999</v>
      </c>
      <c r="J169" s="53">
        <f t="shared" si="30"/>
        <v>0</v>
      </c>
      <c r="K169" s="53">
        <f t="shared" si="30"/>
        <v>6021242.3799999999</v>
      </c>
      <c r="L169" s="53">
        <f t="shared" si="30"/>
        <v>12731615.545399999</v>
      </c>
      <c r="M169" s="53">
        <f t="shared" si="30"/>
        <v>0</v>
      </c>
      <c r="N169" s="53">
        <f t="shared" si="30"/>
        <v>12731615.545399999</v>
      </c>
      <c r="O169" s="53">
        <f t="shared" si="30"/>
        <v>13586067.647707999</v>
      </c>
      <c r="P169" s="53">
        <f t="shared" si="30"/>
        <v>0</v>
      </c>
      <c r="Q169" s="53">
        <f t="shared" si="30"/>
        <v>13586067.647707999</v>
      </c>
      <c r="R169" s="53">
        <f t="shared" si="30"/>
        <v>8452318.2404621597</v>
      </c>
      <c r="S169" s="53">
        <f t="shared" si="30"/>
        <v>0</v>
      </c>
      <c r="T169" s="53">
        <f t="shared" si="30"/>
        <v>8452318.2404621597</v>
      </c>
      <c r="U169" s="54"/>
      <c r="V169" s="54"/>
      <c r="W169" s="54"/>
      <c r="X169" s="55"/>
      <c r="Y169" s="55"/>
    </row>
    <row r="170" spans="1:25" ht="34.9" outlineLevel="1" x14ac:dyDescent="0.45">
      <c r="A170" s="23" t="s">
        <v>565</v>
      </c>
      <c r="B170" s="24"/>
      <c r="C170" s="24"/>
      <c r="D170" s="26" t="s">
        <v>39</v>
      </c>
      <c r="E170" s="26" t="s">
        <v>40</v>
      </c>
      <c r="F170" s="26" t="s">
        <v>138</v>
      </c>
      <c r="G170" s="36" t="s">
        <v>566</v>
      </c>
      <c r="H170" s="37" t="s">
        <v>567</v>
      </c>
      <c r="I170" s="38">
        <v>2500000</v>
      </c>
      <c r="J170" s="38">
        <v>2500000</v>
      </c>
      <c r="K170" s="38">
        <f t="shared" ref="K170:K184" si="31">I170-J170</f>
        <v>0</v>
      </c>
      <c r="L170" s="39">
        <v>0</v>
      </c>
      <c r="M170" s="39">
        <v>0</v>
      </c>
      <c r="N170" s="39">
        <f t="shared" ref="N170:N184" si="32">L170-M170</f>
        <v>0</v>
      </c>
      <c r="O170" s="39">
        <v>0</v>
      </c>
      <c r="P170" s="39">
        <v>0</v>
      </c>
      <c r="Q170" s="39">
        <f t="shared" ref="Q170:Q184" si="33">O170-P170</f>
        <v>0</v>
      </c>
      <c r="R170" s="39">
        <v>0</v>
      </c>
      <c r="S170" s="39">
        <v>0</v>
      </c>
      <c r="T170" s="39">
        <f t="shared" ref="T170:T184" si="34">R170-S170</f>
        <v>0</v>
      </c>
      <c r="U170" s="40" t="s">
        <v>28</v>
      </c>
      <c r="V170" s="40" t="s">
        <v>155</v>
      </c>
      <c r="W170" s="40" t="s">
        <v>568</v>
      </c>
      <c r="X170" s="44" t="s">
        <v>66</v>
      </c>
      <c r="Y170" s="42" t="s">
        <v>31</v>
      </c>
    </row>
    <row r="171" spans="1:25" ht="34.9" outlineLevel="1" x14ac:dyDescent="0.45">
      <c r="A171" s="23" t="s">
        <v>569</v>
      </c>
      <c r="B171" s="24" t="s">
        <v>22</v>
      </c>
      <c r="C171" s="24"/>
      <c r="D171" s="26" t="s">
        <v>39</v>
      </c>
      <c r="E171" s="26" t="s">
        <v>363</v>
      </c>
      <c r="F171" s="27" t="s">
        <v>25</v>
      </c>
      <c r="G171" s="36" t="s">
        <v>570</v>
      </c>
      <c r="H171" s="37" t="s">
        <v>571</v>
      </c>
      <c r="I171" s="38">
        <v>150000</v>
      </c>
      <c r="J171" s="38">
        <v>0</v>
      </c>
      <c r="K171" s="38">
        <f t="shared" si="31"/>
        <v>150000</v>
      </c>
      <c r="L171" s="39">
        <v>1299199.9999999998</v>
      </c>
      <c r="M171" s="39">
        <v>610000</v>
      </c>
      <c r="N171" s="39">
        <f t="shared" si="32"/>
        <v>689199.99999999977</v>
      </c>
      <c r="O171" s="39">
        <v>1325183.9999999998</v>
      </c>
      <c r="P171" s="39">
        <v>622200</v>
      </c>
      <c r="Q171" s="39">
        <f t="shared" si="33"/>
        <v>702983.99999999977</v>
      </c>
      <c r="R171" s="39">
        <v>1351687.6799999997</v>
      </c>
      <c r="S171" s="39">
        <v>634644</v>
      </c>
      <c r="T171" s="39">
        <f t="shared" si="34"/>
        <v>717043.6799999997</v>
      </c>
      <c r="U171" s="40" t="s">
        <v>28</v>
      </c>
      <c r="V171" s="40" t="s">
        <v>155</v>
      </c>
      <c r="W171" s="40" t="s">
        <v>568</v>
      </c>
      <c r="X171" s="41"/>
      <c r="Y171" s="42" t="s">
        <v>31</v>
      </c>
    </row>
    <row r="172" spans="1:25" ht="34.9" outlineLevel="1" x14ac:dyDescent="0.45">
      <c r="A172" s="23" t="s">
        <v>572</v>
      </c>
      <c r="B172" s="24" t="s">
        <v>22</v>
      </c>
      <c r="C172" s="24"/>
      <c r="D172" s="26" t="s">
        <v>39</v>
      </c>
      <c r="E172" s="26" t="s">
        <v>363</v>
      </c>
      <c r="F172" s="27" t="s">
        <v>25</v>
      </c>
      <c r="G172" s="36" t="s">
        <v>573</v>
      </c>
      <c r="H172" s="37" t="s">
        <v>574</v>
      </c>
      <c r="I172" s="38">
        <v>3788000</v>
      </c>
      <c r="J172" s="38">
        <v>0</v>
      </c>
      <c r="K172" s="38">
        <f t="shared" si="31"/>
        <v>3788000</v>
      </c>
      <c r="L172" s="39">
        <v>4247923.2</v>
      </c>
      <c r="M172" s="39">
        <v>0</v>
      </c>
      <c r="N172" s="39">
        <f t="shared" si="32"/>
        <v>4247923.2</v>
      </c>
      <c r="O172" s="39">
        <v>4708881.6639999999</v>
      </c>
      <c r="P172" s="39">
        <v>0</v>
      </c>
      <c r="Q172" s="39">
        <f t="shared" si="33"/>
        <v>4708881.6639999999</v>
      </c>
      <c r="R172" s="39">
        <v>5271059.2972800005</v>
      </c>
      <c r="S172" s="39">
        <v>0</v>
      </c>
      <c r="T172" s="39">
        <f t="shared" si="34"/>
        <v>5271059.2972800005</v>
      </c>
      <c r="U172" s="40" t="s">
        <v>37</v>
      </c>
      <c r="V172" s="40" t="s">
        <v>155</v>
      </c>
      <c r="W172" s="40" t="s">
        <v>568</v>
      </c>
      <c r="X172" s="41"/>
      <c r="Y172" s="42" t="s">
        <v>31</v>
      </c>
    </row>
    <row r="173" spans="1:25" ht="28.9" customHeight="1" outlineLevel="1" x14ac:dyDescent="0.45">
      <c r="A173" s="23" t="s">
        <v>62</v>
      </c>
      <c r="B173" s="24"/>
      <c r="C173" s="24"/>
      <c r="D173" s="26" t="s">
        <v>39</v>
      </c>
      <c r="E173" s="26" t="s">
        <v>363</v>
      </c>
      <c r="F173" s="27" t="s">
        <v>25</v>
      </c>
      <c r="G173" s="36" t="s">
        <v>575</v>
      </c>
      <c r="H173" s="76" t="s">
        <v>576</v>
      </c>
      <c r="I173" s="38">
        <v>0</v>
      </c>
      <c r="J173" s="38">
        <v>0</v>
      </c>
      <c r="K173" s="38">
        <f t="shared" si="31"/>
        <v>0</v>
      </c>
      <c r="L173" s="39">
        <v>1000000</v>
      </c>
      <c r="M173" s="39">
        <v>0</v>
      </c>
      <c r="N173" s="39">
        <f t="shared" si="32"/>
        <v>1000000</v>
      </c>
      <c r="O173" s="39">
        <v>0</v>
      </c>
      <c r="P173" s="39">
        <v>0</v>
      </c>
      <c r="Q173" s="39">
        <f t="shared" si="33"/>
        <v>0</v>
      </c>
      <c r="R173" s="39">
        <v>0</v>
      </c>
      <c r="S173" s="39">
        <v>0</v>
      </c>
      <c r="T173" s="39">
        <f t="shared" si="34"/>
        <v>0</v>
      </c>
      <c r="U173" s="40" t="s">
        <v>28</v>
      </c>
      <c r="V173" s="40" t="s">
        <v>155</v>
      </c>
      <c r="W173" s="40" t="s">
        <v>568</v>
      </c>
      <c r="X173" s="44" t="s">
        <v>66</v>
      </c>
      <c r="Y173" s="45"/>
    </row>
    <row r="174" spans="1:25" ht="27.4" customHeight="1" outlineLevel="1" x14ac:dyDescent="0.45">
      <c r="A174" s="23" t="s">
        <v>62</v>
      </c>
      <c r="B174" s="24"/>
      <c r="C174" s="24"/>
      <c r="D174" s="26" t="s">
        <v>39</v>
      </c>
      <c r="E174" s="26" t="s">
        <v>363</v>
      </c>
      <c r="F174" s="27" t="s">
        <v>25</v>
      </c>
      <c r="G174" s="36" t="s">
        <v>577</v>
      </c>
      <c r="H174" s="37" t="s">
        <v>578</v>
      </c>
      <c r="I174" s="38">
        <v>175000</v>
      </c>
      <c r="J174" s="38">
        <v>0</v>
      </c>
      <c r="K174" s="38">
        <f t="shared" si="31"/>
        <v>175000</v>
      </c>
      <c r="L174" s="39">
        <v>600000</v>
      </c>
      <c r="M174" s="39">
        <v>0</v>
      </c>
      <c r="N174" s="39">
        <f t="shared" si="32"/>
        <v>600000</v>
      </c>
      <c r="O174" s="39">
        <v>600000</v>
      </c>
      <c r="P174" s="39">
        <v>0</v>
      </c>
      <c r="Q174" s="39">
        <f t="shared" si="33"/>
        <v>600000</v>
      </c>
      <c r="R174" s="39">
        <v>0</v>
      </c>
      <c r="S174" s="39">
        <v>0</v>
      </c>
      <c r="T174" s="39">
        <f t="shared" si="34"/>
        <v>0</v>
      </c>
      <c r="U174" s="40" t="s">
        <v>28</v>
      </c>
      <c r="V174" s="40" t="s">
        <v>155</v>
      </c>
      <c r="W174" s="40" t="s">
        <v>568</v>
      </c>
      <c r="X174" s="44" t="s">
        <v>66</v>
      </c>
      <c r="Y174" s="45"/>
    </row>
    <row r="175" spans="1:25" ht="31.5" customHeight="1" outlineLevel="1" x14ac:dyDescent="0.45">
      <c r="A175" s="23" t="s">
        <v>62</v>
      </c>
      <c r="B175" s="24"/>
      <c r="C175" s="24"/>
      <c r="D175" s="26" t="s">
        <v>39</v>
      </c>
      <c r="E175" s="26" t="s">
        <v>363</v>
      </c>
      <c r="F175" s="27" t="s">
        <v>25</v>
      </c>
      <c r="G175" s="36" t="s">
        <v>579</v>
      </c>
      <c r="H175" s="57" t="s">
        <v>580</v>
      </c>
      <c r="I175" s="38">
        <v>50000</v>
      </c>
      <c r="J175" s="38">
        <v>0</v>
      </c>
      <c r="K175" s="38">
        <f t="shared" si="31"/>
        <v>50000</v>
      </c>
      <c r="L175" s="39">
        <v>400000</v>
      </c>
      <c r="M175" s="39">
        <v>0</v>
      </c>
      <c r="N175" s="39">
        <f t="shared" si="32"/>
        <v>400000</v>
      </c>
      <c r="O175" s="39">
        <v>3250000</v>
      </c>
      <c r="P175" s="39">
        <v>0</v>
      </c>
      <c r="Q175" s="39">
        <f t="shared" si="33"/>
        <v>3250000</v>
      </c>
      <c r="R175" s="39">
        <v>5300000</v>
      </c>
      <c r="S175" s="39">
        <v>3000000</v>
      </c>
      <c r="T175" s="39">
        <f t="shared" si="34"/>
        <v>2300000</v>
      </c>
      <c r="U175" s="40" t="s">
        <v>28</v>
      </c>
      <c r="V175" s="40" t="s">
        <v>155</v>
      </c>
      <c r="W175" s="40" t="s">
        <v>568</v>
      </c>
      <c r="X175" s="44" t="s">
        <v>66</v>
      </c>
      <c r="Y175" s="45"/>
    </row>
    <row r="176" spans="1:25" ht="34.9" outlineLevel="1" x14ac:dyDescent="0.45">
      <c r="A176" s="23" t="s">
        <v>581</v>
      </c>
      <c r="B176" s="24" t="s">
        <v>142</v>
      </c>
      <c r="C176" s="24" t="s">
        <v>582</v>
      </c>
      <c r="D176" s="26" t="s">
        <v>23</v>
      </c>
      <c r="E176" s="26" t="s">
        <v>24</v>
      </c>
      <c r="F176" s="27" t="s">
        <v>138</v>
      </c>
      <c r="G176" s="36" t="s">
        <v>583</v>
      </c>
      <c r="H176" s="37" t="s">
        <v>584</v>
      </c>
      <c r="I176" s="38">
        <v>19564.97</v>
      </c>
      <c r="J176" s="38">
        <v>0</v>
      </c>
      <c r="K176" s="38">
        <f t="shared" si="31"/>
        <v>19564.97</v>
      </c>
      <c r="L176" s="39">
        <v>19564.97</v>
      </c>
      <c r="M176" s="39">
        <v>0</v>
      </c>
      <c r="N176" s="39">
        <f t="shared" si="32"/>
        <v>19564.97</v>
      </c>
      <c r="O176" s="39">
        <v>19564.97</v>
      </c>
      <c r="P176" s="39">
        <v>0</v>
      </c>
      <c r="Q176" s="39">
        <f t="shared" si="33"/>
        <v>19564.97</v>
      </c>
      <c r="R176" s="39">
        <v>19564.97</v>
      </c>
      <c r="S176" s="39">
        <v>0</v>
      </c>
      <c r="T176" s="39">
        <f t="shared" si="34"/>
        <v>19564.97</v>
      </c>
      <c r="U176" s="40" t="s">
        <v>28</v>
      </c>
      <c r="V176" s="40" t="s">
        <v>155</v>
      </c>
      <c r="W176" s="40" t="s">
        <v>568</v>
      </c>
      <c r="X176" s="44" t="s">
        <v>252</v>
      </c>
      <c r="Y176" s="42" t="s">
        <v>31</v>
      </c>
    </row>
    <row r="177" spans="1:25" ht="34.9" outlineLevel="1" x14ac:dyDescent="0.45">
      <c r="A177" s="23" t="s">
        <v>585</v>
      </c>
      <c r="B177" s="24" t="s">
        <v>142</v>
      </c>
      <c r="C177" s="24" t="s">
        <v>586</v>
      </c>
      <c r="D177" s="26" t="s">
        <v>39</v>
      </c>
      <c r="E177" s="26" t="s">
        <v>363</v>
      </c>
      <c r="F177" s="27" t="s">
        <v>25</v>
      </c>
      <c r="G177" s="36" t="s">
        <v>587</v>
      </c>
      <c r="H177" s="57" t="s">
        <v>588</v>
      </c>
      <c r="I177" s="38">
        <v>338090.81</v>
      </c>
      <c r="J177" s="38">
        <v>0</v>
      </c>
      <c r="K177" s="38">
        <f t="shared" si="31"/>
        <v>338090.81</v>
      </c>
      <c r="L177" s="39">
        <v>1521408.62</v>
      </c>
      <c r="M177" s="39">
        <v>0</v>
      </c>
      <c r="N177" s="39">
        <f t="shared" si="32"/>
        <v>1521408.62</v>
      </c>
      <c r="O177" s="39">
        <v>1521408.62</v>
      </c>
      <c r="P177" s="39">
        <v>0</v>
      </c>
      <c r="Q177" s="39">
        <f t="shared" si="33"/>
        <v>1521408.62</v>
      </c>
      <c r="R177" s="39">
        <v>0</v>
      </c>
      <c r="S177" s="39">
        <v>0</v>
      </c>
      <c r="T177" s="39">
        <f t="shared" si="34"/>
        <v>0</v>
      </c>
      <c r="U177" s="40" t="s">
        <v>28</v>
      </c>
      <c r="V177" s="40" t="s">
        <v>155</v>
      </c>
      <c r="W177" s="40" t="s">
        <v>568</v>
      </c>
      <c r="X177" s="44" t="s">
        <v>449</v>
      </c>
      <c r="Y177" s="42" t="s">
        <v>31</v>
      </c>
    </row>
    <row r="178" spans="1:25" ht="22.15" customHeight="1" outlineLevel="1" x14ac:dyDescent="0.45">
      <c r="A178" s="23" t="s">
        <v>62</v>
      </c>
      <c r="B178" s="24"/>
      <c r="C178" s="24"/>
      <c r="D178" s="26" t="s">
        <v>39</v>
      </c>
      <c r="E178" s="26" t="s">
        <v>363</v>
      </c>
      <c r="F178" s="27" t="s">
        <v>25</v>
      </c>
      <c r="G178" s="36" t="s">
        <v>589</v>
      </c>
      <c r="H178" s="37" t="s">
        <v>590</v>
      </c>
      <c r="I178" s="38">
        <v>85000</v>
      </c>
      <c r="J178" s="38">
        <v>0</v>
      </c>
      <c r="K178" s="38">
        <f t="shared" si="31"/>
        <v>85000</v>
      </c>
      <c r="L178" s="39">
        <v>85000</v>
      </c>
      <c r="M178" s="39">
        <v>0</v>
      </c>
      <c r="N178" s="39">
        <f t="shared" si="32"/>
        <v>85000</v>
      </c>
      <c r="O178" s="39">
        <v>0</v>
      </c>
      <c r="P178" s="39">
        <v>0</v>
      </c>
      <c r="Q178" s="39">
        <f t="shared" si="33"/>
        <v>0</v>
      </c>
      <c r="R178" s="39">
        <v>0</v>
      </c>
      <c r="S178" s="39">
        <v>0</v>
      </c>
      <c r="T178" s="39">
        <f t="shared" si="34"/>
        <v>0</v>
      </c>
      <c r="U178" s="40" t="s">
        <v>28</v>
      </c>
      <c r="V178" s="40" t="s">
        <v>155</v>
      </c>
      <c r="W178" s="40" t="s">
        <v>568</v>
      </c>
      <c r="X178" s="44" t="s">
        <v>66</v>
      </c>
      <c r="Y178" s="45"/>
    </row>
    <row r="179" spans="1:25" ht="25.15" customHeight="1" outlineLevel="1" x14ac:dyDescent="0.45">
      <c r="A179" s="23" t="s">
        <v>62</v>
      </c>
      <c r="B179" s="24"/>
      <c r="C179" s="24"/>
      <c r="D179" s="26" t="s">
        <v>39</v>
      </c>
      <c r="E179" s="26" t="s">
        <v>40</v>
      </c>
      <c r="F179" s="27" t="s">
        <v>44</v>
      </c>
      <c r="G179" s="36" t="s">
        <v>591</v>
      </c>
      <c r="H179" s="57" t="s">
        <v>592</v>
      </c>
      <c r="I179" s="38">
        <v>100000</v>
      </c>
      <c r="J179" s="38">
        <v>0</v>
      </c>
      <c r="K179" s="38">
        <f t="shared" si="31"/>
        <v>100000</v>
      </c>
      <c r="L179" s="39">
        <v>0</v>
      </c>
      <c r="M179" s="39">
        <v>0</v>
      </c>
      <c r="N179" s="39">
        <f t="shared" si="32"/>
        <v>0</v>
      </c>
      <c r="O179" s="39">
        <v>0</v>
      </c>
      <c r="P179" s="39">
        <v>0</v>
      </c>
      <c r="Q179" s="39">
        <f t="shared" si="33"/>
        <v>0</v>
      </c>
      <c r="R179" s="39">
        <v>0</v>
      </c>
      <c r="S179" s="39">
        <v>0</v>
      </c>
      <c r="T179" s="39">
        <f t="shared" si="34"/>
        <v>0</v>
      </c>
      <c r="U179" s="40" t="s">
        <v>28</v>
      </c>
      <c r="V179" s="40" t="s">
        <v>155</v>
      </c>
      <c r="W179" s="40" t="s">
        <v>568</v>
      </c>
      <c r="X179" s="44" t="s">
        <v>66</v>
      </c>
      <c r="Y179" s="45"/>
    </row>
    <row r="180" spans="1:25" ht="31.5" customHeight="1" outlineLevel="1" x14ac:dyDescent="0.45">
      <c r="A180" s="23" t="s">
        <v>593</v>
      </c>
      <c r="B180" s="24" t="s">
        <v>97</v>
      </c>
      <c r="C180" s="24" t="s">
        <v>594</v>
      </c>
      <c r="D180" s="26" t="s">
        <v>23</v>
      </c>
      <c r="E180" s="26" t="s">
        <v>24</v>
      </c>
      <c r="F180" s="27" t="s">
        <v>44</v>
      </c>
      <c r="G180" s="36" t="s">
        <v>595</v>
      </c>
      <c r="H180" s="59" t="s">
        <v>596</v>
      </c>
      <c r="I180" s="38">
        <v>175236.14</v>
      </c>
      <c r="J180" s="38">
        <v>0</v>
      </c>
      <c r="K180" s="38">
        <f t="shared" si="31"/>
        <v>175236.14</v>
      </c>
      <c r="L180" s="39">
        <v>350000</v>
      </c>
      <c r="M180" s="39">
        <v>0</v>
      </c>
      <c r="N180" s="39">
        <f t="shared" si="32"/>
        <v>350000</v>
      </c>
      <c r="O180" s="39">
        <v>350000</v>
      </c>
      <c r="P180" s="39">
        <v>0</v>
      </c>
      <c r="Q180" s="39">
        <f t="shared" si="33"/>
        <v>350000</v>
      </c>
      <c r="R180" s="39">
        <v>350000</v>
      </c>
      <c r="S180" s="39">
        <v>0</v>
      </c>
      <c r="T180" s="39">
        <f t="shared" si="34"/>
        <v>350000</v>
      </c>
      <c r="U180" s="40" t="s">
        <v>28</v>
      </c>
      <c r="V180" s="40" t="s">
        <v>29</v>
      </c>
      <c r="W180" s="40" t="s">
        <v>190</v>
      </c>
      <c r="X180" s="44" t="s">
        <v>252</v>
      </c>
      <c r="Y180" s="42" t="s">
        <v>31</v>
      </c>
    </row>
    <row r="181" spans="1:25" ht="34.9" outlineLevel="1" x14ac:dyDescent="0.45">
      <c r="A181" s="23" t="s">
        <v>62</v>
      </c>
      <c r="B181" s="24"/>
      <c r="C181" s="24"/>
      <c r="D181" s="26" t="s">
        <v>286</v>
      </c>
      <c r="E181" s="26" t="s">
        <v>363</v>
      </c>
      <c r="F181" s="27" t="s">
        <v>44</v>
      </c>
      <c r="G181" s="36" t="s">
        <v>597</v>
      </c>
      <c r="H181" s="37" t="s">
        <v>598</v>
      </c>
      <c r="I181" s="38">
        <v>61000</v>
      </c>
      <c r="J181" s="38">
        <v>0</v>
      </c>
      <c r="K181" s="38">
        <f t="shared" si="31"/>
        <v>61000</v>
      </c>
      <c r="L181" s="39">
        <v>0</v>
      </c>
      <c r="M181" s="39">
        <v>0</v>
      </c>
      <c r="N181" s="39">
        <f t="shared" si="32"/>
        <v>0</v>
      </c>
      <c r="O181" s="39">
        <v>0</v>
      </c>
      <c r="P181" s="39">
        <v>0</v>
      </c>
      <c r="Q181" s="39">
        <f t="shared" si="33"/>
        <v>0</v>
      </c>
      <c r="R181" s="39">
        <v>0</v>
      </c>
      <c r="S181" s="39">
        <v>0</v>
      </c>
      <c r="T181" s="39">
        <f t="shared" si="34"/>
        <v>0</v>
      </c>
      <c r="U181" s="40" t="s">
        <v>47</v>
      </c>
      <c r="V181" s="40" t="s">
        <v>155</v>
      </c>
      <c r="W181" s="40" t="s">
        <v>568</v>
      </c>
      <c r="X181" s="44" t="s">
        <v>66</v>
      </c>
      <c r="Y181" s="45"/>
    </row>
    <row r="182" spans="1:25" ht="21.4" customHeight="1" outlineLevel="1" x14ac:dyDescent="0.45">
      <c r="A182" s="23" t="s">
        <v>599</v>
      </c>
      <c r="B182" s="24" t="s">
        <v>112</v>
      </c>
      <c r="C182" s="24" t="s">
        <v>249</v>
      </c>
      <c r="D182" s="26" t="s">
        <v>23</v>
      </c>
      <c r="E182" s="26" t="s">
        <v>24</v>
      </c>
      <c r="F182" s="27" t="s">
        <v>44</v>
      </c>
      <c r="G182" s="36" t="s">
        <v>600</v>
      </c>
      <c r="H182" s="37" t="s">
        <v>601</v>
      </c>
      <c r="I182" s="38">
        <v>122915.59</v>
      </c>
      <c r="J182" s="38">
        <v>0</v>
      </c>
      <c r="K182" s="38">
        <f t="shared" si="31"/>
        <v>122915.59</v>
      </c>
      <c r="L182" s="39">
        <v>122915.59</v>
      </c>
      <c r="M182" s="39">
        <v>0</v>
      </c>
      <c r="N182" s="39">
        <f t="shared" si="32"/>
        <v>122915.59</v>
      </c>
      <c r="O182" s="39">
        <v>122915.59</v>
      </c>
      <c r="P182" s="39">
        <v>0</v>
      </c>
      <c r="Q182" s="39">
        <f t="shared" si="33"/>
        <v>122915.59</v>
      </c>
      <c r="R182" s="39">
        <v>122915.59</v>
      </c>
      <c r="S182" s="39">
        <v>0</v>
      </c>
      <c r="T182" s="39">
        <f t="shared" si="34"/>
        <v>122915.59</v>
      </c>
      <c r="U182" s="40" t="s">
        <v>28</v>
      </c>
      <c r="V182" s="40" t="s">
        <v>155</v>
      </c>
      <c r="W182" s="40" t="s">
        <v>568</v>
      </c>
      <c r="X182" s="44"/>
      <c r="Y182" s="42" t="s">
        <v>31</v>
      </c>
    </row>
    <row r="183" spans="1:25" ht="28.15" customHeight="1" outlineLevel="1" x14ac:dyDescent="0.45">
      <c r="A183" s="23" t="s">
        <v>602</v>
      </c>
      <c r="B183" s="24" t="s">
        <v>142</v>
      </c>
      <c r="C183" s="24" t="s">
        <v>249</v>
      </c>
      <c r="D183" s="26" t="s">
        <v>23</v>
      </c>
      <c r="E183" s="26" t="s">
        <v>24</v>
      </c>
      <c r="F183" s="27" t="s">
        <v>138</v>
      </c>
      <c r="G183" s="36" t="s">
        <v>603</v>
      </c>
      <c r="H183" s="57" t="s">
        <v>604</v>
      </c>
      <c r="I183" s="38">
        <v>17825.86</v>
      </c>
      <c r="J183" s="38">
        <v>0</v>
      </c>
      <c r="K183" s="38">
        <f t="shared" si="31"/>
        <v>17825.86</v>
      </c>
      <c r="L183" s="39">
        <v>17825.86</v>
      </c>
      <c r="M183" s="39">
        <v>0</v>
      </c>
      <c r="N183" s="39">
        <f t="shared" si="32"/>
        <v>17825.86</v>
      </c>
      <c r="O183" s="39">
        <v>17825.86</v>
      </c>
      <c r="P183" s="39">
        <v>0</v>
      </c>
      <c r="Q183" s="39">
        <f t="shared" si="33"/>
        <v>17825.86</v>
      </c>
      <c r="R183" s="39">
        <v>17825.86</v>
      </c>
      <c r="S183" s="39">
        <v>0</v>
      </c>
      <c r="T183" s="39">
        <f t="shared" si="34"/>
        <v>17825.86</v>
      </c>
      <c r="U183" s="40" t="s">
        <v>28</v>
      </c>
      <c r="V183" s="40" t="s">
        <v>155</v>
      </c>
      <c r="W183" s="40" t="s">
        <v>568</v>
      </c>
      <c r="X183" s="44" t="s">
        <v>252</v>
      </c>
      <c r="Y183" s="42" t="s">
        <v>31</v>
      </c>
    </row>
    <row r="184" spans="1:25" ht="71.25" customHeight="1" outlineLevel="1" x14ac:dyDescent="0.45">
      <c r="A184" s="23" t="s">
        <v>605</v>
      </c>
      <c r="B184" s="24" t="s">
        <v>49</v>
      </c>
      <c r="C184" s="24"/>
      <c r="D184" s="26" t="s">
        <v>39</v>
      </c>
      <c r="E184" s="26" t="s">
        <v>363</v>
      </c>
      <c r="F184" s="26" t="s">
        <v>138</v>
      </c>
      <c r="G184" s="36" t="s">
        <v>606</v>
      </c>
      <c r="H184" s="37" t="s">
        <v>607</v>
      </c>
      <c r="I184" s="38">
        <v>1725000</v>
      </c>
      <c r="J184" s="38">
        <v>0</v>
      </c>
      <c r="K184" s="38">
        <f t="shared" si="31"/>
        <v>1725000</v>
      </c>
      <c r="L184" s="39">
        <v>1125000</v>
      </c>
      <c r="M184" s="39">
        <v>0</v>
      </c>
      <c r="N184" s="39">
        <f t="shared" si="32"/>
        <v>1125000</v>
      </c>
      <c r="O184" s="39">
        <v>500000</v>
      </c>
      <c r="P184" s="39">
        <v>0</v>
      </c>
      <c r="Q184" s="39">
        <f t="shared" si="33"/>
        <v>500000</v>
      </c>
      <c r="R184" s="39">
        <v>2000000</v>
      </c>
      <c r="S184" s="39">
        <v>0</v>
      </c>
      <c r="T184" s="39">
        <f t="shared" si="34"/>
        <v>2000000</v>
      </c>
      <c r="U184" s="40" t="s">
        <v>28</v>
      </c>
      <c r="V184" s="40" t="s">
        <v>155</v>
      </c>
      <c r="W184" s="40" t="s">
        <v>568</v>
      </c>
      <c r="X184" s="44" t="s">
        <v>66</v>
      </c>
      <c r="Y184" s="45"/>
    </row>
    <row r="185" spans="1:25" s="56" customFormat="1" ht="13.9" outlineLevel="1" x14ac:dyDescent="0.45">
      <c r="A185" s="47"/>
      <c r="B185" s="48"/>
      <c r="C185" s="48"/>
      <c r="D185" s="49"/>
      <c r="E185" s="49"/>
      <c r="F185" s="50"/>
      <c r="G185" s="51" t="s">
        <v>608</v>
      </c>
      <c r="H185" s="52"/>
      <c r="I185" s="53">
        <f t="shared" ref="I185:T185" si="35">SUM(I170:I184)</f>
        <v>9307633.3699999992</v>
      </c>
      <c r="J185" s="53">
        <f t="shared" si="35"/>
        <v>2500000</v>
      </c>
      <c r="K185" s="53">
        <f t="shared" si="35"/>
        <v>6807633.3700000001</v>
      </c>
      <c r="L185" s="53">
        <f t="shared" si="35"/>
        <v>10788838.239999998</v>
      </c>
      <c r="M185" s="53">
        <f t="shared" si="35"/>
        <v>610000</v>
      </c>
      <c r="N185" s="53">
        <f t="shared" si="35"/>
        <v>10178838.239999998</v>
      </c>
      <c r="O185" s="53">
        <f t="shared" si="35"/>
        <v>12415780.704</v>
      </c>
      <c r="P185" s="53">
        <f t="shared" si="35"/>
        <v>622200</v>
      </c>
      <c r="Q185" s="53">
        <f t="shared" si="35"/>
        <v>11793580.704</v>
      </c>
      <c r="R185" s="53">
        <f t="shared" si="35"/>
        <v>14433053.39728</v>
      </c>
      <c r="S185" s="53">
        <f t="shared" si="35"/>
        <v>3634644</v>
      </c>
      <c r="T185" s="53">
        <f t="shared" si="35"/>
        <v>10798409.39728</v>
      </c>
      <c r="U185" s="54"/>
      <c r="V185" s="54"/>
      <c r="W185" s="54"/>
      <c r="X185" s="55"/>
      <c r="Y185" s="55"/>
    </row>
    <row r="186" spans="1:25" ht="26.65" customHeight="1" outlineLevel="1" x14ac:dyDescent="0.45">
      <c r="A186" s="23" t="s">
        <v>609</v>
      </c>
      <c r="B186" s="24" t="s">
        <v>22</v>
      </c>
      <c r="C186" s="24"/>
      <c r="D186" s="26" t="s">
        <v>39</v>
      </c>
      <c r="E186" s="26" t="s">
        <v>363</v>
      </c>
      <c r="F186" s="27" t="s">
        <v>25</v>
      </c>
      <c r="G186" s="43" t="s">
        <v>610</v>
      </c>
      <c r="H186" s="37" t="s">
        <v>611</v>
      </c>
      <c r="I186" s="38">
        <v>2340000</v>
      </c>
      <c r="J186" s="38">
        <v>0</v>
      </c>
      <c r="K186" s="38">
        <f>I186-J186</f>
        <v>2340000</v>
      </c>
      <c r="L186" s="39">
        <v>2486800</v>
      </c>
      <c r="M186" s="39">
        <v>0</v>
      </c>
      <c r="N186" s="39">
        <f>L186-M186</f>
        <v>2486800</v>
      </c>
      <c r="O186" s="39">
        <v>2634536</v>
      </c>
      <c r="P186" s="39">
        <v>0</v>
      </c>
      <c r="Q186" s="39">
        <f>O186-P186</f>
        <v>2634536</v>
      </c>
      <c r="R186" s="39">
        <v>2783226.72</v>
      </c>
      <c r="S186" s="39">
        <v>0</v>
      </c>
      <c r="T186" s="39">
        <f>R186-S186</f>
        <v>2783226.72</v>
      </c>
      <c r="U186" s="40" t="s">
        <v>37</v>
      </c>
      <c r="V186" s="40" t="s">
        <v>155</v>
      </c>
      <c r="W186" s="40" t="s">
        <v>612</v>
      </c>
      <c r="X186" s="41"/>
      <c r="Y186" s="42" t="s">
        <v>31</v>
      </c>
    </row>
    <row r="187" spans="1:25" ht="27.4" customHeight="1" outlineLevel="1" x14ac:dyDescent="0.45">
      <c r="A187" s="23" t="s">
        <v>62</v>
      </c>
      <c r="B187" s="24"/>
      <c r="C187" s="24"/>
      <c r="D187" s="26" t="s">
        <v>39</v>
      </c>
      <c r="E187" s="26" t="s">
        <v>363</v>
      </c>
      <c r="F187" s="27" t="s">
        <v>25</v>
      </c>
      <c r="G187" s="43" t="s">
        <v>613</v>
      </c>
      <c r="H187" s="37" t="s">
        <v>614</v>
      </c>
      <c r="I187" s="38">
        <v>85000</v>
      </c>
      <c r="J187" s="38">
        <v>0</v>
      </c>
      <c r="K187" s="38">
        <f>I187-J187</f>
        <v>85000</v>
      </c>
      <c r="L187" s="39">
        <v>750000</v>
      </c>
      <c r="M187" s="39">
        <v>0</v>
      </c>
      <c r="N187" s="39">
        <f>L187-M187</f>
        <v>750000</v>
      </c>
      <c r="O187" s="39">
        <v>0</v>
      </c>
      <c r="P187" s="39">
        <v>0</v>
      </c>
      <c r="Q187" s="39">
        <f>O187-P187</f>
        <v>0</v>
      </c>
      <c r="R187" s="39">
        <v>0</v>
      </c>
      <c r="S187" s="39">
        <v>0</v>
      </c>
      <c r="T187" s="39">
        <f>R187-S187</f>
        <v>0</v>
      </c>
      <c r="U187" s="40" t="s">
        <v>28</v>
      </c>
      <c r="V187" s="40" t="s">
        <v>155</v>
      </c>
      <c r="W187" s="40" t="s">
        <v>178</v>
      </c>
      <c r="X187" s="44" t="s">
        <v>66</v>
      </c>
      <c r="Y187" s="45"/>
    </row>
    <row r="188" spans="1:25" s="56" customFormat="1" ht="13.9" outlineLevel="1" x14ac:dyDescent="0.45">
      <c r="A188" s="47"/>
      <c r="B188" s="48"/>
      <c r="C188" s="48"/>
      <c r="D188" s="49"/>
      <c r="E188" s="49"/>
      <c r="F188" s="50"/>
      <c r="G188" s="51" t="s">
        <v>615</v>
      </c>
      <c r="H188" s="52"/>
      <c r="I188" s="53">
        <f>SUM(I186:I187)</f>
        <v>2425000</v>
      </c>
      <c r="J188" s="53">
        <f t="shared" ref="J188:T188" si="36">SUM(J186:J187)</f>
        <v>0</v>
      </c>
      <c r="K188" s="53">
        <f t="shared" si="36"/>
        <v>2425000</v>
      </c>
      <c r="L188" s="53">
        <f t="shared" si="36"/>
        <v>3236800</v>
      </c>
      <c r="M188" s="53">
        <f t="shared" si="36"/>
        <v>0</v>
      </c>
      <c r="N188" s="53">
        <f t="shared" si="36"/>
        <v>3236800</v>
      </c>
      <c r="O188" s="53">
        <f t="shared" si="36"/>
        <v>2634536</v>
      </c>
      <c r="P188" s="53">
        <f t="shared" si="36"/>
        <v>0</v>
      </c>
      <c r="Q188" s="53">
        <f t="shared" si="36"/>
        <v>2634536</v>
      </c>
      <c r="R188" s="53">
        <f t="shared" si="36"/>
        <v>2783226.72</v>
      </c>
      <c r="S188" s="53">
        <f t="shared" si="36"/>
        <v>0</v>
      </c>
      <c r="T188" s="53">
        <f t="shared" si="36"/>
        <v>2783226.72</v>
      </c>
      <c r="U188" s="54"/>
      <c r="V188" s="54"/>
      <c r="W188" s="54"/>
      <c r="X188" s="55"/>
      <c r="Y188" s="55"/>
    </row>
    <row r="189" spans="1:25" ht="34.9" outlineLevel="1" x14ac:dyDescent="0.45">
      <c r="A189" s="23" t="s">
        <v>616</v>
      </c>
      <c r="B189" s="24"/>
      <c r="C189" s="24"/>
      <c r="D189" s="26" t="s">
        <v>39</v>
      </c>
      <c r="E189" s="26" t="s">
        <v>617</v>
      </c>
      <c r="F189" s="26" t="s">
        <v>138</v>
      </c>
      <c r="G189" s="43" t="s">
        <v>618</v>
      </c>
      <c r="H189" s="37" t="s">
        <v>619</v>
      </c>
      <c r="I189" s="38">
        <v>287000</v>
      </c>
      <c r="J189" s="38">
        <v>0</v>
      </c>
      <c r="K189" s="38">
        <f>I189-J189</f>
        <v>287000</v>
      </c>
      <c r="L189" s="39">
        <v>0</v>
      </c>
      <c r="M189" s="39">
        <v>0</v>
      </c>
      <c r="N189" s="39">
        <f>L189-M189</f>
        <v>0</v>
      </c>
      <c r="O189" s="39">
        <v>0</v>
      </c>
      <c r="P189" s="39">
        <v>0</v>
      </c>
      <c r="Q189" s="39">
        <f>O189-P189</f>
        <v>0</v>
      </c>
      <c r="R189" s="39">
        <v>0</v>
      </c>
      <c r="S189" s="39">
        <v>0</v>
      </c>
      <c r="T189" s="39">
        <f>R189-S189</f>
        <v>0</v>
      </c>
      <c r="U189" s="40" t="s">
        <v>28</v>
      </c>
      <c r="V189" s="40" t="s">
        <v>155</v>
      </c>
      <c r="W189" s="40" t="s">
        <v>620</v>
      </c>
      <c r="X189" s="44"/>
      <c r="Y189" s="42" t="s">
        <v>31</v>
      </c>
    </row>
    <row r="190" spans="1:25" ht="34.9" outlineLevel="1" x14ac:dyDescent="0.45">
      <c r="A190" s="23" t="s">
        <v>62</v>
      </c>
      <c r="B190" s="24"/>
      <c r="C190" s="24"/>
      <c r="D190" s="26" t="s">
        <v>39</v>
      </c>
      <c r="E190" s="26" t="s">
        <v>617</v>
      </c>
      <c r="F190" s="27" t="s">
        <v>138</v>
      </c>
      <c r="G190" s="43" t="s">
        <v>621</v>
      </c>
      <c r="H190" s="37" t="s">
        <v>622</v>
      </c>
      <c r="I190" s="38">
        <v>0</v>
      </c>
      <c r="J190" s="38">
        <v>0</v>
      </c>
      <c r="K190" s="38">
        <f>I190-J190</f>
        <v>0</v>
      </c>
      <c r="L190" s="39">
        <v>0</v>
      </c>
      <c r="M190" s="39">
        <v>0</v>
      </c>
      <c r="N190" s="39">
        <f>L190-M190</f>
        <v>0</v>
      </c>
      <c r="O190" s="39">
        <v>6000000</v>
      </c>
      <c r="P190" s="39">
        <v>0</v>
      </c>
      <c r="Q190" s="39">
        <f>O190-P190</f>
        <v>6000000</v>
      </c>
      <c r="R190" s="39">
        <v>3750000</v>
      </c>
      <c r="S190" s="39">
        <v>0</v>
      </c>
      <c r="T190" s="39">
        <f>R190-S190</f>
        <v>3750000</v>
      </c>
      <c r="U190" s="40" t="s">
        <v>37</v>
      </c>
      <c r="V190" s="40" t="s">
        <v>155</v>
      </c>
      <c r="W190" s="40" t="s">
        <v>620</v>
      </c>
      <c r="X190" s="44"/>
      <c r="Y190" s="46" t="s">
        <v>81</v>
      </c>
    </row>
    <row r="191" spans="1:25" ht="40.5" outlineLevel="1" x14ac:dyDescent="0.45">
      <c r="A191" s="23" t="s">
        <v>623</v>
      </c>
      <c r="B191" s="24"/>
      <c r="C191" s="24"/>
      <c r="D191" s="26" t="s">
        <v>39</v>
      </c>
      <c r="E191" s="26" t="s">
        <v>617</v>
      </c>
      <c r="F191" s="27" t="s">
        <v>138</v>
      </c>
      <c r="G191" s="43" t="s">
        <v>624</v>
      </c>
      <c r="H191" s="37" t="s">
        <v>625</v>
      </c>
      <c r="I191" s="38">
        <v>40000</v>
      </c>
      <c r="J191" s="38">
        <v>0</v>
      </c>
      <c r="K191" s="38">
        <f>I191-J191</f>
        <v>40000</v>
      </c>
      <c r="L191" s="39">
        <v>0</v>
      </c>
      <c r="M191" s="39">
        <v>0</v>
      </c>
      <c r="N191" s="39">
        <f>L191-M191</f>
        <v>0</v>
      </c>
      <c r="O191" s="39">
        <v>0</v>
      </c>
      <c r="P191" s="39">
        <v>0</v>
      </c>
      <c r="Q191" s="39">
        <f>O191-P191</f>
        <v>0</v>
      </c>
      <c r="R191" s="39">
        <v>0</v>
      </c>
      <c r="S191" s="39">
        <v>0</v>
      </c>
      <c r="T191" s="39">
        <f>R191-S191</f>
        <v>0</v>
      </c>
      <c r="U191" s="40" t="s">
        <v>28</v>
      </c>
      <c r="V191" s="40" t="s">
        <v>155</v>
      </c>
      <c r="W191" s="40" t="s">
        <v>620</v>
      </c>
      <c r="X191" s="44"/>
      <c r="Y191" s="42" t="s">
        <v>31</v>
      </c>
    </row>
    <row r="192" spans="1:25" ht="34.9" outlineLevel="1" x14ac:dyDescent="0.45">
      <c r="A192" s="23" t="s">
        <v>626</v>
      </c>
      <c r="B192" s="24" t="s">
        <v>22</v>
      </c>
      <c r="C192" s="24"/>
      <c r="D192" s="26" t="s">
        <v>39</v>
      </c>
      <c r="E192" s="26" t="s">
        <v>617</v>
      </c>
      <c r="F192" s="27" t="s">
        <v>25</v>
      </c>
      <c r="G192" s="43" t="s">
        <v>627</v>
      </c>
      <c r="H192" s="37" t="s">
        <v>628</v>
      </c>
      <c r="I192" s="38">
        <v>625250</v>
      </c>
      <c r="J192" s="38">
        <v>0</v>
      </c>
      <c r="K192" s="38">
        <f>I192-J192</f>
        <v>625250</v>
      </c>
      <c r="L192" s="39">
        <v>637755</v>
      </c>
      <c r="M192" s="39">
        <v>0</v>
      </c>
      <c r="N192" s="39">
        <f>L192-M192</f>
        <v>637755</v>
      </c>
      <c r="O192" s="39">
        <v>650510.1</v>
      </c>
      <c r="P192" s="39">
        <v>0</v>
      </c>
      <c r="Q192" s="39">
        <f>O192-P192</f>
        <v>650510.1</v>
      </c>
      <c r="R192" s="39">
        <v>663520.30200000003</v>
      </c>
      <c r="S192" s="39">
        <v>0</v>
      </c>
      <c r="T192" s="39">
        <f>R192-S192</f>
        <v>663520.30200000003</v>
      </c>
      <c r="U192" s="40" t="s">
        <v>28</v>
      </c>
      <c r="V192" s="40" t="s">
        <v>155</v>
      </c>
      <c r="W192" s="40" t="s">
        <v>620</v>
      </c>
      <c r="X192" s="41"/>
      <c r="Y192" s="42" t="s">
        <v>31</v>
      </c>
    </row>
    <row r="193" spans="1:25" ht="40.5" outlineLevel="1" x14ac:dyDescent="0.45">
      <c r="A193" s="23" t="s">
        <v>629</v>
      </c>
      <c r="B193" s="24"/>
      <c r="C193" s="24"/>
      <c r="D193" s="26" t="s">
        <v>39</v>
      </c>
      <c r="E193" s="26" t="s">
        <v>617</v>
      </c>
      <c r="F193" s="27" t="s">
        <v>138</v>
      </c>
      <c r="G193" s="43" t="s">
        <v>630</v>
      </c>
      <c r="H193" s="37" t="s">
        <v>631</v>
      </c>
      <c r="I193" s="38">
        <v>200000</v>
      </c>
      <c r="J193" s="38">
        <v>0</v>
      </c>
      <c r="K193" s="38">
        <f>I193-J193</f>
        <v>200000</v>
      </c>
      <c r="L193" s="39">
        <v>0</v>
      </c>
      <c r="M193" s="39">
        <v>0</v>
      </c>
      <c r="N193" s="39">
        <f>L193-M193</f>
        <v>0</v>
      </c>
      <c r="O193" s="39">
        <v>0</v>
      </c>
      <c r="P193" s="39">
        <v>0</v>
      </c>
      <c r="Q193" s="39">
        <f>O193-P193</f>
        <v>0</v>
      </c>
      <c r="R193" s="39">
        <v>0</v>
      </c>
      <c r="S193" s="39">
        <v>0</v>
      </c>
      <c r="T193" s="39">
        <f>R193-S193</f>
        <v>0</v>
      </c>
      <c r="U193" s="40" t="s">
        <v>28</v>
      </c>
      <c r="V193" s="40" t="s">
        <v>155</v>
      </c>
      <c r="W193" s="40" t="s">
        <v>620</v>
      </c>
      <c r="X193" s="44"/>
      <c r="Y193" s="42" t="s">
        <v>31</v>
      </c>
    </row>
    <row r="194" spans="1:25" s="56" customFormat="1" outlineLevel="1" x14ac:dyDescent="0.45">
      <c r="A194" s="47"/>
      <c r="B194" s="48"/>
      <c r="C194" s="48"/>
      <c r="D194" s="49"/>
      <c r="E194" s="49"/>
      <c r="F194" s="50"/>
      <c r="G194" s="77" t="s">
        <v>632</v>
      </c>
      <c r="H194" s="55"/>
      <c r="I194" s="78">
        <f>SUM(I189:I193)</f>
        <v>1152250</v>
      </c>
      <c r="J194" s="78">
        <f t="shared" ref="J194:T194" si="37">SUM(J189:J193)</f>
        <v>0</v>
      </c>
      <c r="K194" s="78">
        <f t="shared" si="37"/>
        <v>1152250</v>
      </c>
      <c r="L194" s="78">
        <f t="shared" si="37"/>
        <v>637755</v>
      </c>
      <c r="M194" s="78">
        <f t="shared" si="37"/>
        <v>0</v>
      </c>
      <c r="N194" s="78">
        <f t="shared" si="37"/>
        <v>637755</v>
      </c>
      <c r="O194" s="78">
        <f t="shared" si="37"/>
        <v>6650510.0999999996</v>
      </c>
      <c r="P194" s="78">
        <f t="shared" si="37"/>
        <v>0</v>
      </c>
      <c r="Q194" s="78">
        <f t="shared" si="37"/>
        <v>6650510.0999999996</v>
      </c>
      <c r="R194" s="78">
        <f t="shared" si="37"/>
        <v>4413520.3020000001</v>
      </c>
      <c r="S194" s="78">
        <f t="shared" si="37"/>
        <v>0</v>
      </c>
      <c r="T194" s="78">
        <f t="shared" si="37"/>
        <v>4413520.3020000001</v>
      </c>
      <c r="U194" s="54"/>
      <c r="V194" s="54"/>
      <c r="W194" s="54"/>
      <c r="X194" s="55"/>
      <c r="Y194" s="55"/>
    </row>
    <row r="195" spans="1:25" ht="94.5" outlineLevel="1" x14ac:dyDescent="0.45">
      <c r="A195" s="23" t="s">
        <v>633</v>
      </c>
      <c r="B195" s="24"/>
      <c r="C195" s="24"/>
      <c r="D195" s="26" t="s">
        <v>39</v>
      </c>
      <c r="E195" s="26" t="s">
        <v>40</v>
      </c>
      <c r="F195" s="26" t="s">
        <v>138</v>
      </c>
      <c r="G195" s="43" t="s">
        <v>634</v>
      </c>
      <c r="H195" s="37" t="s">
        <v>635</v>
      </c>
      <c r="I195" s="38">
        <v>450000</v>
      </c>
      <c r="J195" s="38">
        <v>0</v>
      </c>
      <c r="K195" s="38">
        <f t="shared" ref="K195:K204" si="38">I195-J195</f>
        <v>450000</v>
      </c>
      <c r="L195" s="39">
        <v>0</v>
      </c>
      <c r="M195" s="39">
        <v>0</v>
      </c>
      <c r="N195" s="39">
        <f t="shared" ref="N195:N204" si="39">L195-M195</f>
        <v>0</v>
      </c>
      <c r="O195" s="39">
        <v>0</v>
      </c>
      <c r="P195" s="39">
        <v>0</v>
      </c>
      <c r="Q195" s="39">
        <f t="shared" ref="Q195:Q204" si="40">O195-P195</f>
        <v>0</v>
      </c>
      <c r="R195" s="39">
        <v>0</v>
      </c>
      <c r="S195" s="39">
        <v>0</v>
      </c>
      <c r="T195" s="39">
        <f t="shared" ref="T195:T204" si="41">R195-S195</f>
        <v>0</v>
      </c>
      <c r="U195" s="40" t="s">
        <v>47</v>
      </c>
      <c r="V195" s="40" t="s">
        <v>155</v>
      </c>
      <c r="W195" s="40" t="s">
        <v>636</v>
      </c>
      <c r="X195" s="44"/>
      <c r="Y195" s="42" t="s">
        <v>31</v>
      </c>
    </row>
    <row r="196" spans="1:25" ht="26.65" customHeight="1" outlineLevel="1" x14ac:dyDescent="0.45">
      <c r="A196" s="23" t="s">
        <v>62</v>
      </c>
      <c r="B196" s="24"/>
      <c r="C196" s="24"/>
      <c r="D196" s="26" t="s">
        <v>637</v>
      </c>
      <c r="E196" s="26" t="s">
        <v>59</v>
      </c>
      <c r="F196" s="27" t="s">
        <v>44</v>
      </c>
      <c r="G196" s="43" t="s">
        <v>638</v>
      </c>
      <c r="H196" s="57" t="s">
        <v>639</v>
      </c>
      <c r="I196" s="38">
        <v>0</v>
      </c>
      <c r="J196" s="38">
        <v>0</v>
      </c>
      <c r="K196" s="38">
        <f t="shared" si="38"/>
        <v>0</v>
      </c>
      <c r="L196" s="39">
        <v>100000</v>
      </c>
      <c r="M196" s="39">
        <v>0</v>
      </c>
      <c r="N196" s="39">
        <f t="shared" si="39"/>
        <v>100000</v>
      </c>
      <c r="O196" s="39">
        <v>150000</v>
      </c>
      <c r="P196" s="39">
        <v>0</v>
      </c>
      <c r="Q196" s="39">
        <f t="shared" si="40"/>
        <v>150000</v>
      </c>
      <c r="R196" s="39">
        <v>0</v>
      </c>
      <c r="S196" s="39">
        <v>0</v>
      </c>
      <c r="T196" s="39">
        <f t="shared" si="41"/>
        <v>0</v>
      </c>
      <c r="U196" s="40" t="s">
        <v>28</v>
      </c>
      <c r="V196" s="40" t="s">
        <v>155</v>
      </c>
      <c r="W196" s="40" t="s">
        <v>636</v>
      </c>
      <c r="X196" s="44" t="s">
        <v>66</v>
      </c>
      <c r="Y196" s="45"/>
    </row>
    <row r="197" spans="1:25" ht="21.4" customHeight="1" outlineLevel="1" x14ac:dyDescent="0.45">
      <c r="A197" s="23" t="s">
        <v>640</v>
      </c>
      <c r="B197" s="24"/>
      <c r="C197" s="24"/>
      <c r="D197" s="26" t="s">
        <v>186</v>
      </c>
      <c r="E197" s="26" t="s">
        <v>641</v>
      </c>
      <c r="F197" s="27" t="s">
        <v>138</v>
      </c>
      <c r="G197" s="43" t="s">
        <v>642</v>
      </c>
      <c r="H197" s="37" t="s">
        <v>643</v>
      </c>
      <c r="I197" s="38">
        <v>20000</v>
      </c>
      <c r="J197" s="38">
        <v>0</v>
      </c>
      <c r="K197" s="38">
        <f t="shared" si="38"/>
        <v>20000</v>
      </c>
      <c r="L197" s="39">
        <v>30000</v>
      </c>
      <c r="M197" s="39">
        <v>0</v>
      </c>
      <c r="N197" s="39">
        <f t="shared" si="39"/>
        <v>30000</v>
      </c>
      <c r="O197" s="39">
        <v>100000</v>
      </c>
      <c r="P197" s="39">
        <v>0</v>
      </c>
      <c r="Q197" s="39">
        <f t="shared" si="40"/>
        <v>100000</v>
      </c>
      <c r="R197" s="39">
        <v>0</v>
      </c>
      <c r="S197" s="39">
        <v>0</v>
      </c>
      <c r="T197" s="39">
        <f t="shared" si="41"/>
        <v>0</v>
      </c>
      <c r="U197" s="40" t="s">
        <v>47</v>
      </c>
      <c r="V197" s="40" t="s">
        <v>155</v>
      </c>
      <c r="W197" s="40" t="s">
        <v>636</v>
      </c>
      <c r="X197" s="44" t="s">
        <v>66</v>
      </c>
      <c r="Y197" s="45"/>
    </row>
    <row r="198" spans="1:25" ht="40.5" outlineLevel="1" x14ac:dyDescent="0.45">
      <c r="A198" s="23" t="s">
        <v>644</v>
      </c>
      <c r="B198" s="24" t="s">
        <v>49</v>
      </c>
      <c r="C198" s="24"/>
      <c r="D198" s="26" t="s">
        <v>39</v>
      </c>
      <c r="E198" s="26" t="s">
        <v>40</v>
      </c>
      <c r="F198" s="26" t="s">
        <v>138</v>
      </c>
      <c r="G198" s="43" t="s">
        <v>645</v>
      </c>
      <c r="H198" s="37" t="s">
        <v>646</v>
      </c>
      <c r="I198" s="38">
        <v>5308179</v>
      </c>
      <c r="J198" s="38">
        <v>0</v>
      </c>
      <c r="K198" s="38">
        <f t="shared" si="38"/>
        <v>5308179</v>
      </c>
      <c r="L198" s="39">
        <v>3557189</v>
      </c>
      <c r="M198" s="39">
        <v>0</v>
      </c>
      <c r="N198" s="39">
        <f t="shared" si="39"/>
        <v>3557189</v>
      </c>
      <c r="O198" s="39">
        <v>0</v>
      </c>
      <c r="P198" s="39">
        <v>0</v>
      </c>
      <c r="Q198" s="39">
        <f t="shared" si="40"/>
        <v>0</v>
      </c>
      <c r="R198" s="39">
        <v>0</v>
      </c>
      <c r="S198" s="39">
        <v>0</v>
      </c>
      <c r="T198" s="39">
        <f t="shared" si="41"/>
        <v>0</v>
      </c>
      <c r="U198" s="40" t="s">
        <v>28</v>
      </c>
      <c r="V198" s="40" t="s">
        <v>155</v>
      </c>
      <c r="W198" s="40" t="s">
        <v>636</v>
      </c>
      <c r="X198" s="44" t="s">
        <v>157</v>
      </c>
      <c r="Y198" s="42" t="s">
        <v>31</v>
      </c>
    </row>
    <row r="199" spans="1:25" ht="40.5" outlineLevel="1" x14ac:dyDescent="0.45">
      <c r="A199" s="23" t="s">
        <v>647</v>
      </c>
      <c r="B199" s="24"/>
      <c r="C199" s="24"/>
      <c r="D199" s="26" t="s">
        <v>58</v>
      </c>
      <c r="E199" s="26" t="s">
        <v>59</v>
      </c>
      <c r="F199" s="27" t="s">
        <v>54</v>
      </c>
      <c r="G199" s="43" t="s">
        <v>648</v>
      </c>
      <c r="H199" s="37" t="s">
        <v>649</v>
      </c>
      <c r="I199" s="38">
        <v>0</v>
      </c>
      <c r="J199" s="38">
        <v>0</v>
      </c>
      <c r="K199" s="38">
        <f t="shared" si="38"/>
        <v>0</v>
      </c>
      <c r="L199" s="39">
        <v>0</v>
      </c>
      <c r="M199" s="39">
        <v>0</v>
      </c>
      <c r="N199" s="39">
        <f t="shared" si="39"/>
        <v>0</v>
      </c>
      <c r="O199" s="39">
        <v>0</v>
      </c>
      <c r="P199" s="39">
        <v>0</v>
      </c>
      <c r="Q199" s="39">
        <f t="shared" si="40"/>
        <v>0</v>
      </c>
      <c r="R199" s="39">
        <v>0</v>
      </c>
      <c r="S199" s="39">
        <v>0</v>
      </c>
      <c r="T199" s="39">
        <f t="shared" si="41"/>
        <v>0</v>
      </c>
      <c r="U199" s="40" t="s">
        <v>47</v>
      </c>
      <c r="V199" s="40" t="s">
        <v>155</v>
      </c>
      <c r="W199" s="40" t="s">
        <v>636</v>
      </c>
      <c r="X199" s="44" t="s">
        <v>650</v>
      </c>
      <c r="Y199" s="46" t="s">
        <v>81</v>
      </c>
    </row>
    <row r="200" spans="1:25" ht="20.65" customHeight="1" outlineLevel="1" x14ac:dyDescent="0.45">
      <c r="A200" s="23" t="s">
        <v>62</v>
      </c>
      <c r="B200" s="24"/>
      <c r="C200" s="24"/>
      <c r="D200" s="26" t="s">
        <v>186</v>
      </c>
      <c r="E200" s="26" t="s">
        <v>641</v>
      </c>
      <c r="F200" s="27" t="s">
        <v>138</v>
      </c>
      <c r="G200" s="43" t="s">
        <v>651</v>
      </c>
      <c r="H200" s="37" t="s">
        <v>652</v>
      </c>
      <c r="I200" s="38">
        <v>50000</v>
      </c>
      <c r="J200" s="38">
        <v>0</v>
      </c>
      <c r="K200" s="38">
        <f t="shared" si="38"/>
        <v>50000</v>
      </c>
      <c r="L200" s="39">
        <v>0</v>
      </c>
      <c r="M200" s="39">
        <v>0</v>
      </c>
      <c r="N200" s="39">
        <f t="shared" si="39"/>
        <v>0</v>
      </c>
      <c r="O200" s="39">
        <v>0</v>
      </c>
      <c r="P200" s="39">
        <v>0</v>
      </c>
      <c r="Q200" s="39">
        <f t="shared" si="40"/>
        <v>0</v>
      </c>
      <c r="R200" s="39">
        <v>0</v>
      </c>
      <c r="S200" s="39">
        <v>0</v>
      </c>
      <c r="T200" s="39">
        <f t="shared" si="41"/>
        <v>0</v>
      </c>
      <c r="U200" s="40" t="s">
        <v>47</v>
      </c>
      <c r="V200" s="40" t="s">
        <v>155</v>
      </c>
      <c r="W200" s="40" t="s">
        <v>636</v>
      </c>
      <c r="X200" s="44" t="s">
        <v>66</v>
      </c>
      <c r="Y200" s="45"/>
    </row>
    <row r="201" spans="1:25" ht="87" customHeight="1" outlineLevel="1" x14ac:dyDescent="0.45">
      <c r="A201" s="23" t="s">
        <v>653</v>
      </c>
      <c r="B201" s="24" t="s">
        <v>49</v>
      </c>
      <c r="C201" s="24"/>
      <c r="D201" s="26" t="s">
        <v>58</v>
      </c>
      <c r="E201" s="26" t="s">
        <v>59</v>
      </c>
      <c r="F201" s="26" t="s">
        <v>54</v>
      </c>
      <c r="G201" s="43" t="s">
        <v>654</v>
      </c>
      <c r="H201" s="37" t="s">
        <v>655</v>
      </c>
      <c r="I201" s="38">
        <v>1100000</v>
      </c>
      <c r="J201" s="38">
        <v>0</v>
      </c>
      <c r="K201" s="38">
        <f t="shared" si="38"/>
        <v>1100000</v>
      </c>
      <c r="L201" s="39">
        <v>1900000</v>
      </c>
      <c r="M201" s="39">
        <v>0</v>
      </c>
      <c r="N201" s="39">
        <f t="shared" si="39"/>
        <v>1900000</v>
      </c>
      <c r="O201" s="39">
        <v>0</v>
      </c>
      <c r="P201" s="39">
        <v>0</v>
      </c>
      <c r="Q201" s="39">
        <f t="shared" si="40"/>
        <v>0</v>
      </c>
      <c r="R201" s="39">
        <v>0</v>
      </c>
      <c r="S201" s="39">
        <v>0</v>
      </c>
      <c r="T201" s="39">
        <f t="shared" si="41"/>
        <v>0</v>
      </c>
      <c r="U201" s="40" t="s">
        <v>28</v>
      </c>
      <c r="V201" s="40" t="s">
        <v>155</v>
      </c>
      <c r="W201" s="40" t="s">
        <v>636</v>
      </c>
      <c r="X201" s="44"/>
      <c r="Y201" s="42" t="s">
        <v>31</v>
      </c>
    </row>
    <row r="202" spans="1:25" ht="54" outlineLevel="1" x14ac:dyDescent="0.45">
      <c r="A202" s="23" t="s">
        <v>656</v>
      </c>
      <c r="B202" s="24" t="s">
        <v>49</v>
      </c>
      <c r="C202" s="24"/>
      <c r="D202" s="26" t="s">
        <v>39</v>
      </c>
      <c r="E202" s="26" t="s">
        <v>363</v>
      </c>
      <c r="F202" s="26" t="s">
        <v>138</v>
      </c>
      <c r="G202" s="43" t="s">
        <v>657</v>
      </c>
      <c r="H202" s="37" t="s">
        <v>658</v>
      </c>
      <c r="I202" s="38">
        <v>250000</v>
      </c>
      <c r="J202" s="38">
        <v>0</v>
      </c>
      <c r="K202" s="38">
        <f t="shared" si="38"/>
        <v>250000</v>
      </c>
      <c r="L202" s="39">
        <v>0</v>
      </c>
      <c r="M202" s="39">
        <v>0</v>
      </c>
      <c r="N202" s="39">
        <f t="shared" si="39"/>
        <v>0</v>
      </c>
      <c r="O202" s="39">
        <v>0</v>
      </c>
      <c r="P202" s="39">
        <v>0</v>
      </c>
      <c r="Q202" s="39">
        <f t="shared" si="40"/>
        <v>0</v>
      </c>
      <c r="R202" s="39">
        <v>0</v>
      </c>
      <c r="S202" s="39">
        <v>0</v>
      </c>
      <c r="T202" s="39">
        <f t="shared" si="41"/>
        <v>0</v>
      </c>
      <c r="U202" s="40" t="s">
        <v>47</v>
      </c>
      <c r="V202" s="40" t="s">
        <v>155</v>
      </c>
      <c r="W202" s="40" t="s">
        <v>636</v>
      </c>
      <c r="X202" s="44"/>
      <c r="Y202" s="42" t="s">
        <v>31</v>
      </c>
    </row>
    <row r="203" spans="1:25" ht="25.15" customHeight="1" outlineLevel="1" x14ac:dyDescent="0.45">
      <c r="A203" s="23" t="s">
        <v>659</v>
      </c>
      <c r="B203" s="24" t="s">
        <v>22</v>
      </c>
      <c r="C203" s="24"/>
      <c r="D203" s="26" t="s">
        <v>39</v>
      </c>
      <c r="E203" s="26" t="s">
        <v>363</v>
      </c>
      <c r="F203" s="27" t="s">
        <v>138</v>
      </c>
      <c r="G203" s="43" t="s">
        <v>660</v>
      </c>
      <c r="H203" s="37" t="s">
        <v>661</v>
      </c>
      <c r="I203" s="38">
        <v>100000</v>
      </c>
      <c r="J203" s="38">
        <v>0</v>
      </c>
      <c r="K203" s="38">
        <f t="shared" si="38"/>
        <v>100000</v>
      </c>
      <c r="L203" s="39">
        <v>102000</v>
      </c>
      <c r="M203" s="39"/>
      <c r="N203" s="39">
        <f t="shared" si="39"/>
        <v>102000</v>
      </c>
      <c r="O203" s="39">
        <v>104040</v>
      </c>
      <c r="P203" s="39">
        <v>0</v>
      </c>
      <c r="Q203" s="39">
        <f t="shared" si="40"/>
        <v>104040</v>
      </c>
      <c r="R203" s="39">
        <v>106120.8</v>
      </c>
      <c r="S203" s="39">
        <v>0</v>
      </c>
      <c r="T203" s="39">
        <f t="shared" si="41"/>
        <v>106120.8</v>
      </c>
      <c r="U203" s="40" t="s">
        <v>37</v>
      </c>
      <c r="V203" s="40" t="s">
        <v>155</v>
      </c>
      <c r="W203" s="40" t="s">
        <v>636</v>
      </c>
      <c r="X203" s="41"/>
      <c r="Y203" s="42" t="s">
        <v>31</v>
      </c>
    </row>
    <row r="204" spans="1:25" ht="34.9" outlineLevel="1" x14ac:dyDescent="0.45">
      <c r="A204" s="23" t="s">
        <v>662</v>
      </c>
      <c r="B204" s="79"/>
      <c r="C204" s="24"/>
      <c r="D204" s="26" t="s">
        <v>186</v>
      </c>
      <c r="E204" s="26" t="s">
        <v>187</v>
      </c>
      <c r="F204" s="26" t="s">
        <v>138</v>
      </c>
      <c r="G204" s="43" t="s">
        <v>663</v>
      </c>
      <c r="H204" s="37" t="s">
        <v>664</v>
      </c>
      <c r="I204" s="38">
        <v>653000</v>
      </c>
      <c r="J204" s="38">
        <v>0</v>
      </c>
      <c r="K204" s="38">
        <f t="shared" si="38"/>
        <v>653000</v>
      </c>
      <c r="L204" s="39">
        <v>653000</v>
      </c>
      <c r="M204" s="39">
        <v>0</v>
      </c>
      <c r="N204" s="39">
        <f t="shared" si="39"/>
        <v>653000</v>
      </c>
      <c r="O204" s="39">
        <v>653000</v>
      </c>
      <c r="P204" s="39">
        <v>0</v>
      </c>
      <c r="Q204" s="39">
        <f t="shared" si="40"/>
        <v>653000</v>
      </c>
      <c r="R204" s="39">
        <v>0</v>
      </c>
      <c r="S204" s="39">
        <v>0</v>
      </c>
      <c r="T204" s="39">
        <f t="shared" si="41"/>
        <v>0</v>
      </c>
      <c r="U204" s="40" t="s">
        <v>47</v>
      </c>
      <c r="V204" s="40" t="s">
        <v>155</v>
      </c>
      <c r="W204" s="40" t="s">
        <v>636</v>
      </c>
      <c r="X204" s="44" t="s">
        <v>665</v>
      </c>
      <c r="Y204" s="42" t="s">
        <v>31</v>
      </c>
    </row>
    <row r="205" spans="1:25" s="56" customFormat="1" ht="13.9" outlineLevel="1" x14ac:dyDescent="0.45">
      <c r="A205" s="47"/>
      <c r="B205" s="48"/>
      <c r="C205" s="48"/>
      <c r="D205" s="49"/>
      <c r="E205" s="49"/>
      <c r="F205" s="50"/>
      <c r="G205" s="51" t="s">
        <v>666</v>
      </c>
      <c r="H205" s="52"/>
      <c r="I205" s="53">
        <f>SUM(I195:I204)</f>
        <v>7931179</v>
      </c>
      <c r="J205" s="53">
        <f t="shared" ref="J205:T205" si="42">SUM(J195:J204)</f>
        <v>0</v>
      </c>
      <c r="K205" s="53">
        <f t="shared" si="42"/>
        <v>7931179</v>
      </c>
      <c r="L205" s="53">
        <f t="shared" si="42"/>
        <v>6342189</v>
      </c>
      <c r="M205" s="53">
        <f t="shared" si="42"/>
        <v>0</v>
      </c>
      <c r="N205" s="53">
        <f t="shared" si="42"/>
        <v>6342189</v>
      </c>
      <c r="O205" s="53">
        <f t="shared" si="42"/>
        <v>1007040</v>
      </c>
      <c r="P205" s="53">
        <f t="shared" si="42"/>
        <v>0</v>
      </c>
      <c r="Q205" s="53">
        <f t="shared" si="42"/>
        <v>1007040</v>
      </c>
      <c r="R205" s="53">
        <f t="shared" si="42"/>
        <v>106120.8</v>
      </c>
      <c r="S205" s="53">
        <f t="shared" si="42"/>
        <v>0</v>
      </c>
      <c r="T205" s="53">
        <f t="shared" si="42"/>
        <v>106120.8</v>
      </c>
      <c r="U205" s="54"/>
      <c r="V205" s="54"/>
      <c r="W205" s="54"/>
      <c r="X205" s="55"/>
      <c r="Y205" s="55"/>
    </row>
    <row r="206" spans="1:25" ht="40.5" outlineLevel="1" x14ac:dyDescent="0.45">
      <c r="A206" s="23" t="s">
        <v>667</v>
      </c>
      <c r="B206" s="24" t="s">
        <v>22</v>
      </c>
      <c r="C206" s="24"/>
      <c r="D206" s="26" t="s">
        <v>58</v>
      </c>
      <c r="E206" s="26" t="s">
        <v>90</v>
      </c>
      <c r="F206" s="27" t="s">
        <v>54</v>
      </c>
      <c r="G206" s="43" t="s">
        <v>668</v>
      </c>
      <c r="H206" s="37" t="s">
        <v>669</v>
      </c>
      <c r="I206" s="38">
        <v>40000</v>
      </c>
      <c r="J206" s="38">
        <v>0</v>
      </c>
      <c r="K206" s="38">
        <f t="shared" ref="K206:K211" si="43">I206-J206</f>
        <v>40000</v>
      </c>
      <c r="L206" s="39">
        <v>40800</v>
      </c>
      <c r="M206" s="39">
        <v>0</v>
      </c>
      <c r="N206" s="39">
        <f t="shared" ref="N206:N211" si="44">L206-M206</f>
        <v>40800</v>
      </c>
      <c r="O206" s="39">
        <v>41616</v>
      </c>
      <c r="P206" s="39">
        <v>0</v>
      </c>
      <c r="Q206" s="39">
        <f t="shared" ref="Q206:Q211" si="45">O206-P206</f>
        <v>41616</v>
      </c>
      <c r="R206" s="39">
        <v>42448.32</v>
      </c>
      <c r="S206" s="39">
        <v>0</v>
      </c>
      <c r="T206" s="39">
        <f t="shared" ref="T206:T211" si="46">R206-S206</f>
        <v>42448.32</v>
      </c>
      <c r="U206" s="40" t="s">
        <v>28</v>
      </c>
      <c r="V206" s="40" t="s">
        <v>155</v>
      </c>
      <c r="W206" s="40" t="s">
        <v>670</v>
      </c>
      <c r="X206" s="41"/>
      <c r="Y206" s="42" t="s">
        <v>31</v>
      </c>
    </row>
    <row r="207" spans="1:25" ht="34.9" outlineLevel="1" x14ac:dyDescent="0.45">
      <c r="A207" s="23" t="s">
        <v>671</v>
      </c>
      <c r="B207" s="24" t="s">
        <v>22</v>
      </c>
      <c r="C207" s="24"/>
      <c r="D207" s="26" t="s">
        <v>33</v>
      </c>
      <c r="E207" s="26" t="s">
        <v>672</v>
      </c>
      <c r="F207" s="27" t="s">
        <v>25</v>
      </c>
      <c r="G207" s="43" t="s">
        <v>673</v>
      </c>
      <c r="H207" s="37" t="s">
        <v>674</v>
      </c>
      <c r="I207" s="38">
        <v>2931337</v>
      </c>
      <c r="J207" s="38">
        <v>0</v>
      </c>
      <c r="K207" s="38">
        <f t="shared" si="43"/>
        <v>2931337</v>
      </c>
      <c r="L207" s="39">
        <v>3143929.68</v>
      </c>
      <c r="M207" s="39">
        <f>J207*1.023</f>
        <v>0</v>
      </c>
      <c r="N207" s="39">
        <f t="shared" si="44"/>
        <v>3143929.68</v>
      </c>
      <c r="O207" s="39">
        <v>3206808.2736000004</v>
      </c>
      <c r="P207" s="39">
        <v>0</v>
      </c>
      <c r="Q207" s="39">
        <f t="shared" si="45"/>
        <v>3206808.2736000004</v>
      </c>
      <c r="R207" s="39">
        <v>3270944.4390720003</v>
      </c>
      <c r="S207" s="39">
        <v>0</v>
      </c>
      <c r="T207" s="39">
        <f t="shared" si="46"/>
        <v>3270944.4390720003</v>
      </c>
      <c r="U207" s="40" t="s">
        <v>28</v>
      </c>
      <c r="V207" s="40" t="s">
        <v>155</v>
      </c>
      <c r="W207" s="40" t="s">
        <v>670</v>
      </c>
      <c r="X207" s="41"/>
      <c r="Y207" s="42" t="s">
        <v>31</v>
      </c>
    </row>
    <row r="208" spans="1:25" ht="25.15" customHeight="1" outlineLevel="1" x14ac:dyDescent="0.45">
      <c r="A208" s="23" t="s">
        <v>675</v>
      </c>
      <c r="B208" s="24"/>
      <c r="C208" s="24"/>
      <c r="D208" s="26" t="s">
        <v>33</v>
      </c>
      <c r="E208" s="26" t="s">
        <v>672</v>
      </c>
      <c r="F208" s="26" t="s">
        <v>44</v>
      </c>
      <c r="G208" s="43" t="s">
        <v>676</v>
      </c>
      <c r="H208" s="37" t="s">
        <v>677</v>
      </c>
      <c r="I208" s="38">
        <v>2000000</v>
      </c>
      <c r="J208" s="38">
        <v>0</v>
      </c>
      <c r="K208" s="38">
        <f t="shared" si="43"/>
        <v>2000000</v>
      </c>
      <c r="L208" s="39">
        <v>2000000</v>
      </c>
      <c r="M208" s="39">
        <v>0</v>
      </c>
      <c r="N208" s="39">
        <f t="shared" si="44"/>
        <v>2000000</v>
      </c>
      <c r="O208" s="39">
        <v>2000000</v>
      </c>
      <c r="P208" s="39">
        <v>0</v>
      </c>
      <c r="Q208" s="39">
        <f t="shared" si="45"/>
        <v>2000000</v>
      </c>
      <c r="R208" s="39">
        <v>2000000</v>
      </c>
      <c r="S208" s="39">
        <v>0</v>
      </c>
      <c r="T208" s="39">
        <f t="shared" si="46"/>
        <v>2000000</v>
      </c>
      <c r="U208" s="40" t="s">
        <v>28</v>
      </c>
      <c r="V208" s="40" t="s">
        <v>155</v>
      </c>
      <c r="W208" s="40" t="s">
        <v>670</v>
      </c>
      <c r="X208" s="44"/>
      <c r="Y208" s="42" t="s">
        <v>31</v>
      </c>
    </row>
    <row r="209" spans="1:25" ht="34.9" outlineLevel="1" x14ac:dyDescent="0.45">
      <c r="A209" s="23" t="s">
        <v>678</v>
      </c>
      <c r="B209" s="24"/>
      <c r="C209" s="24"/>
      <c r="D209" s="26" t="s">
        <v>39</v>
      </c>
      <c r="E209" s="26" t="s">
        <v>279</v>
      </c>
      <c r="F209" s="26" t="s">
        <v>138</v>
      </c>
      <c r="G209" s="43" t="s">
        <v>679</v>
      </c>
      <c r="H209" s="37" t="s">
        <v>680</v>
      </c>
      <c r="I209" s="38">
        <v>200000</v>
      </c>
      <c r="J209" s="38">
        <v>0</v>
      </c>
      <c r="K209" s="38">
        <f t="shared" si="43"/>
        <v>200000</v>
      </c>
      <c r="L209" s="39">
        <v>0</v>
      </c>
      <c r="M209" s="39">
        <v>0</v>
      </c>
      <c r="N209" s="39">
        <f t="shared" si="44"/>
        <v>0</v>
      </c>
      <c r="O209" s="39">
        <v>0</v>
      </c>
      <c r="P209" s="39">
        <v>0</v>
      </c>
      <c r="Q209" s="39">
        <f t="shared" si="45"/>
        <v>0</v>
      </c>
      <c r="R209" s="39">
        <v>0</v>
      </c>
      <c r="S209" s="39">
        <v>0</v>
      </c>
      <c r="T209" s="39">
        <f t="shared" si="46"/>
        <v>0</v>
      </c>
      <c r="U209" s="40" t="s">
        <v>28</v>
      </c>
      <c r="V209" s="40" t="s">
        <v>155</v>
      </c>
      <c r="W209" s="40" t="s">
        <v>670</v>
      </c>
      <c r="X209" s="44"/>
      <c r="Y209" s="42" t="s">
        <v>31</v>
      </c>
    </row>
    <row r="210" spans="1:25" ht="24.4" customHeight="1" outlineLevel="1" x14ac:dyDescent="0.45">
      <c r="A210" s="23" t="s">
        <v>681</v>
      </c>
      <c r="B210" s="24" t="s">
        <v>22</v>
      </c>
      <c r="C210" s="24"/>
      <c r="D210" s="26" t="s">
        <v>58</v>
      </c>
      <c r="E210" s="26" t="s">
        <v>90</v>
      </c>
      <c r="F210" s="27" t="s">
        <v>44</v>
      </c>
      <c r="G210" s="43" t="s">
        <v>682</v>
      </c>
      <c r="H210" s="37" t="s">
        <v>683</v>
      </c>
      <c r="I210" s="38">
        <v>25000</v>
      </c>
      <c r="J210" s="38">
        <v>0</v>
      </c>
      <c r="K210" s="38">
        <f t="shared" si="43"/>
        <v>25000</v>
      </c>
      <c r="L210" s="39">
        <v>25500</v>
      </c>
      <c r="M210" s="39">
        <v>0</v>
      </c>
      <c r="N210" s="39">
        <f t="shared" si="44"/>
        <v>25500</v>
      </c>
      <c r="O210" s="39">
        <v>26010</v>
      </c>
      <c r="P210" s="39">
        <v>0</v>
      </c>
      <c r="Q210" s="39">
        <f t="shared" si="45"/>
        <v>26010</v>
      </c>
      <c r="R210" s="39">
        <v>26530.2</v>
      </c>
      <c r="S210" s="39">
        <v>0</v>
      </c>
      <c r="T210" s="39">
        <f t="shared" si="46"/>
        <v>26530.2</v>
      </c>
      <c r="U210" s="40" t="s">
        <v>37</v>
      </c>
      <c r="V210" s="40" t="s">
        <v>155</v>
      </c>
      <c r="W210" s="40" t="s">
        <v>670</v>
      </c>
      <c r="X210" s="41"/>
      <c r="Y210" s="42" t="s">
        <v>31</v>
      </c>
    </row>
    <row r="211" spans="1:25" ht="22.9" customHeight="1" outlineLevel="1" x14ac:dyDescent="0.45">
      <c r="A211" s="23" t="s">
        <v>684</v>
      </c>
      <c r="B211" s="24" t="s">
        <v>22</v>
      </c>
      <c r="C211" s="24"/>
      <c r="D211" s="26" t="s">
        <v>58</v>
      </c>
      <c r="E211" s="26" t="s">
        <v>59</v>
      </c>
      <c r="F211" s="27" t="s">
        <v>54</v>
      </c>
      <c r="G211" s="43" t="s">
        <v>685</v>
      </c>
      <c r="H211" s="37" t="s">
        <v>686</v>
      </c>
      <c r="I211" s="38">
        <v>150000</v>
      </c>
      <c r="J211" s="38">
        <v>0</v>
      </c>
      <c r="K211" s="38">
        <f t="shared" si="43"/>
        <v>150000</v>
      </c>
      <c r="L211" s="39">
        <v>153000</v>
      </c>
      <c r="M211" s="39"/>
      <c r="N211" s="39">
        <f t="shared" si="44"/>
        <v>153000</v>
      </c>
      <c r="O211" s="39">
        <v>156060</v>
      </c>
      <c r="P211" s="39">
        <v>0</v>
      </c>
      <c r="Q211" s="39">
        <f t="shared" si="45"/>
        <v>156060</v>
      </c>
      <c r="R211" s="39">
        <v>159181.20000000001</v>
      </c>
      <c r="S211" s="39">
        <v>0</v>
      </c>
      <c r="T211" s="39">
        <f t="shared" si="46"/>
        <v>159181.20000000001</v>
      </c>
      <c r="U211" s="40" t="s">
        <v>37</v>
      </c>
      <c r="V211" s="40" t="s">
        <v>155</v>
      </c>
      <c r="W211" s="40" t="s">
        <v>670</v>
      </c>
      <c r="X211" s="41"/>
      <c r="Y211" s="42" t="s">
        <v>31</v>
      </c>
    </row>
    <row r="212" spans="1:25" s="56" customFormat="1" ht="17.55" customHeight="1" outlineLevel="1" x14ac:dyDescent="0.45">
      <c r="A212" s="47"/>
      <c r="B212" s="48"/>
      <c r="C212" s="48"/>
      <c r="D212" s="49"/>
      <c r="E212" s="49"/>
      <c r="F212" s="50"/>
      <c r="G212" s="51" t="s">
        <v>687</v>
      </c>
      <c r="H212" s="52"/>
      <c r="I212" s="53">
        <f>SUM(I206:I211)</f>
        <v>5346337</v>
      </c>
      <c r="J212" s="53">
        <f t="shared" ref="J212:T212" si="47">SUM(J206:J211)</f>
        <v>0</v>
      </c>
      <c r="K212" s="53">
        <f t="shared" si="47"/>
        <v>5346337</v>
      </c>
      <c r="L212" s="53">
        <f t="shared" si="47"/>
        <v>5363229.68</v>
      </c>
      <c r="M212" s="53">
        <f t="shared" si="47"/>
        <v>0</v>
      </c>
      <c r="N212" s="53">
        <f t="shared" si="47"/>
        <v>5363229.68</v>
      </c>
      <c r="O212" s="53">
        <f t="shared" si="47"/>
        <v>5430494.2736000009</v>
      </c>
      <c r="P212" s="53">
        <f t="shared" si="47"/>
        <v>0</v>
      </c>
      <c r="Q212" s="53">
        <f t="shared" si="47"/>
        <v>5430494.2736000009</v>
      </c>
      <c r="R212" s="53">
        <f t="shared" si="47"/>
        <v>5499104.1590720005</v>
      </c>
      <c r="S212" s="53">
        <f t="shared" si="47"/>
        <v>0</v>
      </c>
      <c r="T212" s="53">
        <f t="shared" si="47"/>
        <v>5499104.1590720005</v>
      </c>
      <c r="U212" s="54"/>
      <c r="V212" s="54"/>
      <c r="W212" s="54"/>
      <c r="X212" s="55"/>
      <c r="Y212" s="55"/>
    </row>
    <row r="213" spans="1:25" s="69" customFormat="1" ht="17.55" customHeight="1" outlineLevel="1" x14ac:dyDescent="0.45">
      <c r="A213" s="60"/>
      <c r="B213" s="61"/>
      <c r="C213" s="61"/>
      <c r="D213" s="62"/>
      <c r="E213" s="62"/>
      <c r="F213" s="63"/>
      <c r="G213" s="80" t="s">
        <v>688</v>
      </c>
      <c r="H213" s="68"/>
      <c r="I213" s="81">
        <f t="shared" ref="I213:T213" si="48">I169+I185+I188+I212+I123+I156+I205+I194</f>
        <v>86826981.469999999</v>
      </c>
      <c r="J213" s="81">
        <f t="shared" si="48"/>
        <v>8693504</v>
      </c>
      <c r="K213" s="81">
        <f t="shared" si="48"/>
        <v>78133477.469999999</v>
      </c>
      <c r="L213" s="81">
        <f t="shared" si="48"/>
        <v>111599280.96620001</v>
      </c>
      <c r="M213" s="81">
        <f t="shared" si="48"/>
        <v>15305435</v>
      </c>
      <c r="N213" s="81">
        <f t="shared" si="48"/>
        <v>96293845.966199994</v>
      </c>
      <c r="O213" s="81">
        <f t="shared" si="48"/>
        <v>89956846.310923994</v>
      </c>
      <c r="P213" s="81">
        <f t="shared" si="48"/>
        <v>9106104</v>
      </c>
      <c r="Q213" s="81">
        <f t="shared" si="48"/>
        <v>80850742.310923994</v>
      </c>
      <c r="R213" s="81">
        <f t="shared" si="48"/>
        <v>84659734.198622465</v>
      </c>
      <c r="S213" s="81">
        <f t="shared" si="48"/>
        <v>8499556</v>
      </c>
      <c r="T213" s="81">
        <f t="shared" si="48"/>
        <v>76160178.198622465</v>
      </c>
      <c r="U213" s="67"/>
      <c r="V213" s="67"/>
      <c r="W213" s="67"/>
      <c r="X213" s="68"/>
      <c r="Y213" s="68"/>
    </row>
    <row r="214" spans="1:25" s="91" customFormat="1" ht="24.5" customHeight="1" x14ac:dyDescent="0.45">
      <c r="A214" s="82" t="s">
        <v>689</v>
      </c>
      <c r="B214" s="83"/>
      <c r="C214" s="83"/>
      <c r="D214" s="84"/>
      <c r="E214" s="85"/>
      <c r="F214" s="86"/>
      <c r="G214" s="87" t="s">
        <v>690</v>
      </c>
      <c r="H214" s="88"/>
      <c r="I214" s="89">
        <f t="shared" ref="I214:T214" si="49">I45+I60+I213</f>
        <v>208614559.97000003</v>
      </c>
      <c r="J214" s="89">
        <f t="shared" si="49"/>
        <v>17818594.800000001</v>
      </c>
      <c r="K214" s="89">
        <f t="shared" si="49"/>
        <v>190795965.17000002</v>
      </c>
      <c r="L214" s="89">
        <f t="shared" si="49"/>
        <v>221626949.79280001</v>
      </c>
      <c r="M214" s="89">
        <f t="shared" si="49"/>
        <v>26816027.616</v>
      </c>
      <c r="N214" s="89">
        <f t="shared" si="49"/>
        <v>194810922.17680001</v>
      </c>
      <c r="O214" s="89">
        <f t="shared" si="49"/>
        <v>164066541.84405601</v>
      </c>
      <c r="P214" s="89">
        <f t="shared" si="49"/>
        <v>9132208.4683200009</v>
      </c>
      <c r="Q214" s="89">
        <f t="shared" si="49"/>
        <v>154934333.375736</v>
      </c>
      <c r="R214" s="89">
        <f t="shared" si="49"/>
        <v>133443938.7418171</v>
      </c>
      <c r="S214" s="89">
        <f t="shared" si="49"/>
        <v>8526182.5576863997</v>
      </c>
      <c r="T214" s="89">
        <f t="shared" si="49"/>
        <v>124917756.1841307</v>
      </c>
      <c r="U214" s="90"/>
      <c r="V214" s="90"/>
      <c r="W214" s="90"/>
      <c r="X214" s="88"/>
      <c r="Y214" s="88"/>
    </row>
    <row r="215" spans="1:25" s="100" customFormat="1" ht="15" x14ac:dyDescent="0.45">
      <c r="A215" s="92"/>
      <c r="B215" s="92"/>
      <c r="C215" s="92"/>
      <c r="D215" s="93"/>
      <c r="E215" s="94"/>
      <c r="F215" s="95"/>
      <c r="G215" s="96"/>
      <c r="H215" s="97"/>
      <c r="I215" s="98">
        <v>509233363.30999994</v>
      </c>
      <c r="J215" s="98">
        <v>24362280.399999999</v>
      </c>
      <c r="K215" s="98">
        <v>484871082.90999997</v>
      </c>
      <c r="L215" s="98">
        <v>458471682.75219995</v>
      </c>
      <c r="M215" s="98">
        <v>43130785.847999997</v>
      </c>
      <c r="N215" s="98">
        <v>415340896.90419996</v>
      </c>
      <c r="O215" s="98">
        <v>376778619.96124405</v>
      </c>
      <c r="P215" s="98">
        <v>18290521.404959999</v>
      </c>
      <c r="Q215" s="98">
        <v>358488098.55628407</v>
      </c>
      <c r="R215" s="98">
        <v>305960831.26482892</v>
      </c>
      <c r="S215" s="98">
        <v>17078991.673059199</v>
      </c>
      <c r="T215" s="98">
        <v>288881839.5917697</v>
      </c>
      <c r="U215" s="99"/>
      <c r="V215" s="99"/>
      <c r="W215" s="99"/>
      <c r="X215" s="97"/>
      <c r="Y215" s="97"/>
    </row>
    <row r="216" spans="1:25" x14ac:dyDescent="0.45">
      <c r="A216" s="101"/>
      <c r="B216" s="102"/>
      <c r="C216" s="102"/>
      <c r="I216" s="105"/>
      <c r="J216" s="105"/>
      <c r="K216" s="105"/>
      <c r="L216" s="105"/>
      <c r="M216" s="105"/>
      <c r="N216" s="105"/>
      <c r="O216" s="105"/>
      <c r="P216" s="105"/>
      <c r="Q216" s="105"/>
      <c r="R216" s="105"/>
      <c r="S216" s="105"/>
      <c r="T216" s="105"/>
    </row>
    <row r="217" spans="1:25" x14ac:dyDescent="0.45">
      <c r="A217" s="102"/>
      <c r="B217" s="102"/>
      <c r="C217" s="102"/>
      <c r="I217" s="105">
        <f>I214/1000</f>
        <v>208614.55997000003</v>
      </c>
      <c r="J217" s="105">
        <f t="shared" ref="J217:T217" si="50">J214/1000</f>
        <v>17818.594799999999</v>
      </c>
      <c r="K217" s="105">
        <f t="shared" si="50"/>
        <v>190795.96517000001</v>
      </c>
      <c r="L217" s="105">
        <f t="shared" si="50"/>
        <v>221626.94979280001</v>
      </c>
      <c r="M217" s="105">
        <f t="shared" si="50"/>
        <v>26816.027615999999</v>
      </c>
      <c r="N217" s="105">
        <f t="shared" si="50"/>
        <v>194810.9221768</v>
      </c>
      <c r="O217" s="105">
        <f t="shared" si="50"/>
        <v>164066.54184405602</v>
      </c>
      <c r="P217" s="105">
        <f t="shared" si="50"/>
        <v>9132.208468320001</v>
      </c>
      <c r="Q217" s="105">
        <f t="shared" si="50"/>
        <v>154934.33337573599</v>
      </c>
      <c r="R217" s="105">
        <f t="shared" si="50"/>
        <v>133443.93874181711</v>
      </c>
      <c r="S217" s="105">
        <f t="shared" si="50"/>
        <v>8526.1825576863994</v>
      </c>
      <c r="T217" s="105">
        <f t="shared" si="50"/>
        <v>124917.7561841307</v>
      </c>
    </row>
    <row r="218" spans="1:25" x14ac:dyDescent="0.45">
      <c r="A218" s="106"/>
    </row>
    <row r="219" spans="1:25" x14ac:dyDescent="0.45">
      <c r="A219" s="106"/>
    </row>
    <row r="220" spans="1:25" x14ac:dyDescent="0.45">
      <c r="A220" s="106" t="s">
        <v>691</v>
      </c>
      <c r="I220" s="99">
        <f>(I214-SUM(I5:I57)-I86)*0.2</f>
        <v>-27517386.606000006</v>
      </c>
      <c r="L220" s="99">
        <f>(L214-SUM(L5:L57)-L86)*0.2</f>
        <v>-19547025.867399991</v>
      </c>
      <c r="O220" s="99">
        <f>(O214-SUM(O5:O57)-O86)*0.2</f>
        <v>-9532239.7716680001</v>
      </c>
      <c r="R220" s="99">
        <f>(R214-SUM(R5:R57)-R86)*0.2</f>
        <v>-904660.41456536355</v>
      </c>
    </row>
    <row r="225" spans="1:26" x14ac:dyDescent="0.45">
      <c r="U225" s="99">
        <f>U214-'[1]Listing for Budget'!T197</f>
        <v>0</v>
      </c>
      <c r="V225" s="99">
        <f>V214-'[1]Listing for Budget'!U197</f>
        <v>0</v>
      </c>
      <c r="W225" s="99">
        <f>W214-'[1]Listing for Budget'!V197</f>
        <v>0</v>
      </c>
      <c r="X225" s="99">
        <f>X214-'[1]Listing for Budget'!W197</f>
        <v>0</v>
      </c>
      <c r="Y225" s="99">
        <f>Y214-'[1]Listing for Budget'!X197</f>
        <v>0</v>
      </c>
      <c r="Z225" s="99">
        <f>Z214-'[1]Listing for Budget'!Y197</f>
        <v>0</v>
      </c>
    </row>
    <row r="236" spans="1:26" x14ac:dyDescent="0.45">
      <c r="A236" s="102"/>
      <c r="B236" s="102"/>
      <c r="C236" s="102"/>
    </row>
    <row r="237" spans="1:26" x14ac:dyDescent="0.45">
      <c r="A237" s="102"/>
      <c r="B237" s="102"/>
      <c r="C237" s="102"/>
    </row>
    <row r="238" spans="1:26" x14ac:dyDescent="0.45">
      <c r="A238" s="102"/>
      <c r="B238" s="102"/>
      <c r="C238" s="102"/>
    </row>
    <row r="239" spans="1:26" x14ac:dyDescent="0.45">
      <c r="A239" s="102"/>
      <c r="B239" s="102"/>
      <c r="C239" s="102"/>
    </row>
    <row r="240" spans="1:26" x14ac:dyDescent="0.45">
      <c r="A240" s="102"/>
      <c r="B240" s="102"/>
      <c r="C240" s="102"/>
    </row>
    <row r="241" spans="1:3" x14ac:dyDescent="0.45">
      <c r="A241" s="102"/>
      <c r="B241" s="102"/>
      <c r="C241" s="102"/>
    </row>
    <row r="242" spans="1:3" x14ac:dyDescent="0.45">
      <c r="A242" s="102"/>
      <c r="B242" s="102"/>
      <c r="C242" s="102"/>
    </row>
    <row r="243" spans="1:3" x14ac:dyDescent="0.45">
      <c r="A243" s="102"/>
      <c r="B243" s="102"/>
      <c r="C243" s="102"/>
    </row>
    <row r="244" spans="1:3" x14ac:dyDescent="0.45">
      <c r="A244" s="102"/>
      <c r="B244" s="102"/>
      <c r="C244" s="102"/>
    </row>
    <row r="245" spans="1:3" x14ac:dyDescent="0.45">
      <c r="A245" s="102"/>
      <c r="B245" s="102"/>
      <c r="C245" s="102"/>
    </row>
    <row r="246" spans="1:3" x14ac:dyDescent="0.45">
      <c r="A246" s="102"/>
      <c r="B246" s="102"/>
      <c r="C246" s="102"/>
    </row>
    <row r="247" spans="1:3" x14ac:dyDescent="0.45">
      <c r="A247" s="102"/>
      <c r="B247" s="102"/>
      <c r="C247" s="102"/>
    </row>
    <row r="248" spans="1:3" x14ac:dyDescent="0.45">
      <c r="A248" s="102"/>
      <c r="B248" s="102"/>
      <c r="C248" s="102"/>
    </row>
    <row r="249" spans="1:3" x14ac:dyDescent="0.45">
      <c r="A249" s="102"/>
      <c r="B249" s="102"/>
      <c r="C249" s="102"/>
    </row>
    <row r="250" spans="1:3" x14ac:dyDescent="0.45">
      <c r="A250" s="102"/>
      <c r="B250" s="102"/>
      <c r="C250" s="102"/>
    </row>
    <row r="251" spans="1:3" x14ac:dyDescent="0.45">
      <c r="A251" s="102"/>
      <c r="B251" s="102"/>
      <c r="C251" s="102"/>
    </row>
    <row r="252" spans="1:3" x14ac:dyDescent="0.45">
      <c r="A252" s="102"/>
      <c r="B252" s="102"/>
      <c r="C252" s="102"/>
    </row>
    <row r="253" spans="1:3" x14ac:dyDescent="0.45">
      <c r="A253" s="102"/>
      <c r="B253" s="102"/>
      <c r="C253" s="102"/>
    </row>
    <row r="254" spans="1:3" x14ac:dyDescent="0.45">
      <c r="A254" s="102"/>
      <c r="B254" s="102"/>
      <c r="C254" s="102"/>
    </row>
    <row r="255" spans="1:3" x14ac:dyDescent="0.45">
      <c r="A255" s="102"/>
      <c r="B255" s="102"/>
      <c r="C255" s="102"/>
    </row>
  </sheetData>
  <sheetProtection algorithmName="SHA-512" hashValue="URqlpBk9Kwz4jq77oupNpXEMhs02x6hNaUZiTqO7cvusRkRsTrhZBrladVcHWa2i9Ul15KN2d+NEXb6gf58LIQ==" saltValue="tkBoMsLzTQNNQCE4pCIaMg==" spinCount="100000" sheet="1" objects="1" scenarios="1"/>
  <autoFilter ref="A4:Y214" xr:uid="{DA8FAFBD-4EDB-4B93-947F-CE16EA96EA7B}">
    <sortState xmlns:xlrd2="http://schemas.microsoft.com/office/spreadsheetml/2017/richdata2" ref="A5:Y214">
      <sortCondition ref="W4:W214"/>
    </sortState>
  </autoFilter>
  <dataConsolidate/>
  <mergeCells count="3">
    <mergeCell ref="G3:G4"/>
    <mergeCell ref="H3:H4"/>
    <mergeCell ref="I3:K3"/>
  </mergeCells>
  <printOptions horizontalCentered="1"/>
  <pageMargins left="0.23622047244094491" right="0.23622047244094491" top="0.74803149606299213" bottom="0.74803149606299213" header="0.31496062992125984" footer="0.31496062992125984"/>
  <pageSetup paperSize="9" scale="69" fitToHeight="16" orientation="landscape" r:id="rId1"/>
  <headerFooter alignWithMargins="0">
    <oddFooter xml:space="preserve">&amp;C&amp;8 &amp;"Arial,Regular"2021-22 to 2024-25 Budget - The City of Greater Geelong
Appendix 2:  2021-22 to 2024-25 Capital Projects Program&amp;"-,Regular"
&amp;R&amp;9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B147F-7FB2-47A5-913E-2C4FF8F1DCAC}">
  <dimension ref="A1:Y30"/>
  <sheetViews>
    <sheetView showGridLines="0" topLeftCell="E1" zoomScaleNormal="100" zoomScaleSheetLayoutView="100" workbookViewId="0">
      <selection activeCell="J7" sqref="J7"/>
    </sheetView>
  </sheetViews>
  <sheetFormatPr defaultColWidth="9.1328125" defaultRowHeight="15" x14ac:dyDescent="0.45"/>
  <cols>
    <col min="1" max="1" width="19.59765625" style="131" hidden="1" customWidth="1"/>
    <col min="2" max="2" width="18.3984375" style="131" hidden="1" customWidth="1"/>
    <col min="3" max="3" width="7.86328125" style="131" hidden="1" customWidth="1"/>
    <col min="4" max="4" width="16.59765625" style="131" hidden="1" customWidth="1"/>
    <col min="5" max="5" width="34.86328125" style="131" customWidth="1"/>
    <col min="6" max="6" width="74.06640625" style="131" customWidth="1"/>
    <col min="7" max="10" width="10.86328125" style="132" customWidth="1"/>
    <col min="11" max="11" width="9.86328125" style="133" bestFit="1" customWidth="1"/>
    <col min="12" max="12" width="9.1328125" style="133"/>
    <col min="13" max="13" width="12.73046875" style="133" bestFit="1" customWidth="1"/>
    <col min="14" max="16384" width="9.1328125" style="133"/>
  </cols>
  <sheetData>
    <row r="1" spans="1:25" s="108" customFormat="1" ht="20.65" x14ac:dyDescent="0.45">
      <c r="B1" s="109"/>
      <c r="C1" s="109"/>
      <c r="D1" s="109"/>
      <c r="E1" s="3" t="s">
        <v>692</v>
      </c>
      <c r="F1" s="109"/>
      <c r="G1" s="109"/>
      <c r="H1" s="109"/>
      <c r="I1" s="109"/>
      <c r="J1" s="109"/>
      <c r="K1" s="109"/>
      <c r="L1" s="109"/>
      <c r="M1" s="109"/>
      <c r="N1" s="109"/>
      <c r="O1" s="109"/>
      <c r="P1" s="109"/>
      <c r="Q1" s="109"/>
      <c r="R1" s="109"/>
      <c r="S1" s="109"/>
      <c r="T1" s="109"/>
      <c r="U1" s="109"/>
      <c r="V1" s="109"/>
      <c r="W1" s="109"/>
      <c r="X1" s="109"/>
      <c r="Y1" s="109"/>
    </row>
    <row r="2" spans="1:25" s="110" customFormat="1" ht="21" x14ac:dyDescent="0.45">
      <c r="A2" s="2"/>
      <c r="B2" s="2"/>
      <c r="C2" s="2"/>
      <c r="D2" s="2"/>
      <c r="E2" s="2"/>
      <c r="F2" s="2"/>
      <c r="G2" s="2"/>
      <c r="H2" s="2"/>
      <c r="I2" s="2"/>
      <c r="J2" s="2"/>
      <c r="K2" s="2"/>
      <c r="L2" s="2"/>
      <c r="M2" s="2"/>
      <c r="N2" s="2"/>
      <c r="O2" s="2"/>
      <c r="P2" s="2"/>
      <c r="Q2" s="2"/>
      <c r="R2" s="2"/>
      <c r="S2" s="2"/>
      <c r="T2" s="2"/>
      <c r="U2" s="2"/>
      <c r="V2" s="2"/>
      <c r="W2" s="2"/>
      <c r="X2" s="2"/>
      <c r="Y2" s="2"/>
    </row>
    <row r="3" spans="1:25" s="116" customFormat="1" ht="38.65" x14ac:dyDescent="0.4">
      <c r="A3" s="111" t="s">
        <v>10</v>
      </c>
      <c r="B3" s="112" t="s">
        <v>11</v>
      </c>
      <c r="C3" s="112" t="s">
        <v>693</v>
      </c>
      <c r="D3" s="112" t="s">
        <v>12</v>
      </c>
      <c r="E3" s="113" t="s">
        <v>1</v>
      </c>
      <c r="F3" s="113" t="s">
        <v>2</v>
      </c>
      <c r="G3" s="114" t="s">
        <v>694</v>
      </c>
      <c r="H3" s="114" t="s">
        <v>695</v>
      </c>
      <c r="I3" s="114" t="s">
        <v>696</v>
      </c>
      <c r="J3" s="114" t="s">
        <v>697</v>
      </c>
      <c r="K3" s="115"/>
    </row>
    <row r="4" spans="1:25" s="123" customFormat="1" ht="22.9" customHeight="1" x14ac:dyDescent="0.45">
      <c r="A4" s="117" t="s">
        <v>698</v>
      </c>
      <c r="B4" s="117" t="s">
        <v>180</v>
      </c>
      <c r="C4" s="118" t="s">
        <v>699</v>
      </c>
      <c r="D4" s="119"/>
      <c r="E4" s="120" t="s">
        <v>700</v>
      </c>
      <c r="F4" s="117" t="s">
        <v>701</v>
      </c>
      <c r="G4" s="121">
        <v>50000</v>
      </c>
      <c r="H4" s="121">
        <v>0</v>
      </c>
      <c r="I4" s="122">
        <v>0</v>
      </c>
      <c r="J4" s="122">
        <v>0</v>
      </c>
      <c r="K4" s="115"/>
    </row>
    <row r="5" spans="1:25" s="123" customFormat="1" ht="23.25" x14ac:dyDescent="0.45">
      <c r="A5" s="117" t="s">
        <v>698</v>
      </c>
      <c r="B5" s="117" t="s">
        <v>702</v>
      </c>
      <c r="C5" s="119" t="s">
        <v>703</v>
      </c>
      <c r="D5" s="119"/>
      <c r="E5" s="120" t="s">
        <v>704</v>
      </c>
      <c r="F5" s="117" t="s">
        <v>705</v>
      </c>
      <c r="G5" s="121">
        <v>30000</v>
      </c>
      <c r="H5" s="121">
        <v>0</v>
      </c>
      <c r="I5" s="124">
        <v>0</v>
      </c>
      <c r="J5" s="124">
        <v>0</v>
      </c>
      <c r="K5" s="115"/>
    </row>
    <row r="6" spans="1:25" s="123" customFormat="1" ht="23.25" x14ac:dyDescent="0.45">
      <c r="A6" s="117" t="s">
        <v>698</v>
      </c>
      <c r="B6" s="117" t="s">
        <v>702</v>
      </c>
      <c r="C6" s="118" t="s">
        <v>706</v>
      </c>
      <c r="D6" s="119" t="s">
        <v>54</v>
      </c>
      <c r="E6" s="120" t="s">
        <v>707</v>
      </c>
      <c r="F6" s="117" t="s">
        <v>708</v>
      </c>
      <c r="G6" s="121">
        <v>2118865</v>
      </c>
      <c r="H6" s="121">
        <v>2068865</v>
      </c>
      <c r="I6" s="122">
        <v>2068865</v>
      </c>
      <c r="J6" s="122">
        <v>2068865</v>
      </c>
      <c r="K6" s="115"/>
    </row>
    <row r="7" spans="1:25" s="123" customFormat="1" ht="78" customHeight="1" x14ac:dyDescent="0.45">
      <c r="A7" s="117" t="s">
        <v>698</v>
      </c>
      <c r="B7" s="117" t="s">
        <v>187</v>
      </c>
      <c r="C7" s="118" t="s">
        <v>709</v>
      </c>
      <c r="D7" s="119"/>
      <c r="E7" s="120" t="s">
        <v>710</v>
      </c>
      <c r="F7" s="117" t="s">
        <v>711</v>
      </c>
      <c r="G7" s="121">
        <v>350000</v>
      </c>
      <c r="H7" s="121">
        <v>0</v>
      </c>
      <c r="I7" s="122">
        <v>0</v>
      </c>
      <c r="J7" s="122">
        <v>0</v>
      </c>
      <c r="K7" s="115"/>
    </row>
    <row r="8" spans="1:25" s="123" customFormat="1" ht="28.9" customHeight="1" x14ac:dyDescent="0.45">
      <c r="A8" s="117" t="s">
        <v>698</v>
      </c>
      <c r="B8" s="117" t="s">
        <v>712</v>
      </c>
      <c r="C8" s="118" t="s">
        <v>713</v>
      </c>
      <c r="D8" s="119" t="s">
        <v>714</v>
      </c>
      <c r="E8" s="120" t="s">
        <v>715</v>
      </c>
      <c r="F8" s="117" t="s">
        <v>716</v>
      </c>
      <c r="G8" s="121">
        <v>50000</v>
      </c>
      <c r="H8" s="121">
        <v>0</v>
      </c>
      <c r="I8" s="122">
        <v>0</v>
      </c>
      <c r="J8" s="122">
        <v>0</v>
      </c>
      <c r="K8" s="115"/>
    </row>
    <row r="9" spans="1:25" s="123" customFormat="1" ht="39.4" customHeight="1" x14ac:dyDescent="0.45">
      <c r="A9" s="117" t="s">
        <v>39</v>
      </c>
      <c r="B9" s="117" t="s">
        <v>363</v>
      </c>
      <c r="C9" s="118" t="s">
        <v>717</v>
      </c>
      <c r="D9" s="119"/>
      <c r="E9" s="120" t="s">
        <v>718</v>
      </c>
      <c r="F9" s="117" t="s">
        <v>719</v>
      </c>
      <c r="G9" s="121">
        <v>150000</v>
      </c>
      <c r="H9" s="121">
        <v>150000</v>
      </c>
      <c r="I9" s="122">
        <v>0</v>
      </c>
      <c r="J9" s="122">
        <v>0</v>
      </c>
      <c r="K9" s="115"/>
    </row>
    <row r="10" spans="1:25" s="123" customFormat="1" ht="33" customHeight="1" x14ac:dyDescent="0.45">
      <c r="A10" s="117" t="s">
        <v>39</v>
      </c>
      <c r="B10" s="117" t="s">
        <v>363</v>
      </c>
      <c r="C10" s="118" t="s">
        <v>720</v>
      </c>
      <c r="D10" s="119"/>
      <c r="E10" s="120" t="s">
        <v>721</v>
      </c>
      <c r="F10" s="117" t="s">
        <v>722</v>
      </c>
      <c r="G10" s="121">
        <v>249617</v>
      </c>
      <c r="H10" s="121">
        <v>254609</v>
      </c>
      <c r="I10" s="122">
        <v>259702</v>
      </c>
      <c r="J10" s="122">
        <v>264896</v>
      </c>
      <c r="K10" s="115"/>
    </row>
    <row r="11" spans="1:25" s="123" customFormat="1" ht="52.9" customHeight="1" x14ac:dyDescent="0.45">
      <c r="A11" s="117" t="s">
        <v>39</v>
      </c>
      <c r="B11" s="117" t="s">
        <v>279</v>
      </c>
      <c r="C11" s="118" t="s">
        <v>723</v>
      </c>
      <c r="D11" s="119"/>
      <c r="E11" s="120" t="s">
        <v>724</v>
      </c>
      <c r="F11" s="117" t="s">
        <v>725</v>
      </c>
      <c r="G11" s="121">
        <v>190000</v>
      </c>
      <c r="H11" s="121">
        <v>190000</v>
      </c>
      <c r="I11" s="122">
        <v>0</v>
      </c>
      <c r="J11" s="122">
        <v>0</v>
      </c>
      <c r="K11" s="115"/>
    </row>
    <row r="12" spans="1:25" s="123" customFormat="1" ht="42.75" customHeight="1" x14ac:dyDescent="0.45">
      <c r="A12" s="117" t="s">
        <v>23</v>
      </c>
      <c r="B12" s="117" t="s">
        <v>726</v>
      </c>
      <c r="C12" s="118" t="s">
        <v>727</v>
      </c>
      <c r="D12" s="119" t="s">
        <v>44</v>
      </c>
      <c r="E12" s="120" t="s">
        <v>728</v>
      </c>
      <c r="F12" s="117" t="s">
        <v>729</v>
      </c>
      <c r="G12" s="121">
        <v>10000</v>
      </c>
      <c r="H12" s="121">
        <v>0</v>
      </c>
      <c r="I12" s="122">
        <v>0</v>
      </c>
      <c r="J12" s="122">
        <v>0</v>
      </c>
      <c r="K12" s="115"/>
    </row>
    <row r="13" spans="1:25" s="123" customFormat="1" ht="80.25" customHeight="1" x14ac:dyDescent="0.45">
      <c r="A13" s="117" t="s">
        <v>23</v>
      </c>
      <c r="B13" s="117" t="s">
        <v>726</v>
      </c>
      <c r="C13" s="118" t="s">
        <v>730</v>
      </c>
      <c r="D13" s="119"/>
      <c r="E13" s="120" t="s">
        <v>731</v>
      </c>
      <c r="F13" s="117" t="s">
        <v>732</v>
      </c>
      <c r="G13" s="121">
        <v>75000</v>
      </c>
      <c r="H13" s="121">
        <v>0</v>
      </c>
      <c r="I13" s="122">
        <v>0</v>
      </c>
      <c r="J13" s="122">
        <v>0</v>
      </c>
      <c r="K13" s="115"/>
    </row>
    <row r="14" spans="1:25" s="123" customFormat="1" ht="20.25" customHeight="1" x14ac:dyDescent="0.45">
      <c r="A14" s="117" t="s">
        <v>23</v>
      </c>
      <c r="B14" s="117" t="s">
        <v>311</v>
      </c>
      <c r="C14" s="118" t="s">
        <v>733</v>
      </c>
      <c r="D14" s="119"/>
      <c r="E14" s="120" t="s">
        <v>734</v>
      </c>
      <c r="F14" s="117" t="s">
        <v>735</v>
      </c>
      <c r="G14" s="121">
        <v>400000</v>
      </c>
      <c r="H14" s="121">
        <v>500000</v>
      </c>
      <c r="I14" s="122">
        <v>500000</v>
      </c>
      <c r="J14" s="122">
        <v>500000</v>
      </c>
      <c r="K14" s="115"/>
    </row>
    <row r="15" spans="1:25" s="123" customFormat="1" ht="24" customHeight="1" x14ac:dyDescent="0.45">
      <c r="A15" s="117" t="s">
        <v>23</v>
      </c>
      <c r="B15" s="117" t="s">
        <v>311</v>
      </c>
      <c r="C15" s="118" t="s">
        <v>736</v>
      </c>
      <c r="D15" s="119"/>
      <c r="E15" s="120" t="s">
        <v>737</v>
      </c>
      <c r="F15" s="117" t="s">
        <v>738</v>
      </c>
      <c r="G15" s="121">
        <v>45000</v>
      </c>
      <c r="H15" s="121">
        <v>45000</v>
      </c>
      <c r="I15" s="122">
        <v>45000</v>
      </c>
      <c r="J15" s="122">
        <v>45000</v>
      </c>
      <c r="K15" s="115"/>
    </row>
    <row r="16" spans="1:25" s="123" customFormat="1" ht="24" customHeight="1" x14ac:dyDescent="0.45">
      <c r="A16" s="117" t="s">
        <v>23</v>
      </c>
      <c r="B16" s="117" t="s">
        <v>24</v>
      </c>
      <c r="C16" s="118" t="s">
        <v>739</v>
      </c>
      <c r="D16" s="119"/>
      <c r="E16" s="120" t="s">
        <v>740</v>
      </c>
      <c r="F16" s="117" t="s">
        <v>741</v>
      </c>
      <c r="G16" s="121">
        <v>50000</v>
      </c>
      <c r="H16" s="121">
        <v>0</v>
      </c>
      <c r="I16" s="122">
        <v>0</v>
      </c>
      <c r="J16" s="122">
        <v>0</v>
      </c>
      <c r="K16" s="115"/>
    </row>
    <row r="17" spans="1:13" s="123" customFormat="1" ht="23.25" x14ac:dyDescent="0.45">
      <c r="A17" s="117" t="s">
        <v>23</v>
      </c>
      <c r="B17" s="117" t="s">
        <v>24</v>
      </c>
      <c r="C17" s="118" t="s">
        <v>742</v>
      </c>
      <c r="D17" s="119"/>
      <c r="E17" s="120" t="s">
        <v>743</v>
      </c>
      <c r="F17" s="117" t="s">
        <v>744</v>
      </c>
      <c r="G17" s="121">
        <v>50000</v>
      </c>
      <c r="H17" s="121">
        <v>0</v>
      </c>
      <c r="I17" s="122">
        <v>0</v>
      </c>
      <c r="J17" s="122">
        <v>0</v>
      </c>
      <c r="K17" s="115"/>
    </row>
    <row r="18" spans="1:13" s="123" customFormat="1" ht="23.25" x14ac:dyDescent="0.45">
      <c r="A18" s="117" t="s">
        <v>23</v>
      </c>
      <c r="B18" s="117" t="s">
        <v>24</v>
      </c>
      <c r="C18" s="118" t="s">
        <v>745</v>
      </c>
      <c r="D18" s="119"/>
      <c r="E18" s="120" t="s">
        <v>746</v>
      </c>
      <c r="F18" s="117" t="s">
        <v>747</v>
      </c>
      <c r="G18" s="121">
        <v>50000</v>
      </c>
      <c r="H18" s="121">
        <v>0</v>
      </c>
      <c r="I18" s="122">
        <v>0</v>
      </c>
      <c r="J18" s="122">
        <v>0</v>
      </c>
      <c r="K18" s="115"/>
    </row>
    <row r="19" spans="1:13" s="123" customFormat="1" ht="23.25" x14ac:dyDescent="0.45">
      <c r="A19" s="117" t="s">
        <v>23</v>
      </c>
      <c r="B19" s="117" t="s">
        <v>24</v>
      </c>
      <c r="C19" s="118" t="s">
        <v>748</v>
      </c>
      <c r="D19" s="119"/>
      <c r="E19" s="120" t="s">
        <v>749</v>
      </c>
      <c r="F19" s="117" t="s">
        <v>750</v>
      </c>
      <c r="G19" s="121">
        <v>50000</v>
      </c>
      <c r="H19" s="122">
        <v>0</v>
      </c>
      <c r="I19" s="122">
        <v>0</v>
      </c>
      <c r="J19" s="122">
        <v>0</v>
      </c>
      <c r="K19" s="115"/>
    </row>
    <row r="20" spans="1:13" s="123" customFormat="1" ht="23.25" x14ac:dyDescent="0.45">
      <c r="A20" s="117" t="s">
        <v>23</v>
      </c>
      <c r="B20" s="117" t="s">
        <v>24</v>
      </c>
      <c r="C20" s="118" t="s">
        <v>751</v>
      </c>
      <c r="D20" s="119"/>
      <c r="E20" s="120" t="s">
        <v>752</v>
      </c>
      <c r="F20" s="117" t="s">
        <v>753</v>
      </c>
      <c r="G20" s="121">
        <v>50000</v>
      </c>
      <c r="H20" s="121">
        <v>0</v>
      </c>
      <c r="I20" s="122">
        <v>0</v>
      </c>
      <c r="J20" s="122">
        <v>0</v>
      </c>
      <c r="K20" s="115"/>
    </row>
    <row r="21" spans="1:13" s="123" customFormat="1" ht="23.25" x14ac:dyDescent="0.45">
      <c r="A21" s="117" t="s">
        <v>23</v>
      </c>
      <c r="B21" s="117" t="s">
        <v>24</v>
      </c>
      <c r="C21" s="118" t="s">
        <v>754</v>
      </c>
      <c r="D21" s="119" t="s">
        <v>44</v>
      </c>
      <c r="E21" s="120" t="s">
        <v>755</v>
      </c>
      <c r="F21" s="117" t="s">
        <v>756</v>
      </c>
      <c r="G21" s="121">
        <v>100000</v>
      </c>
      <c r="H21" s="122">
        <v>0</v>
      </c>
      <c r="I21" s="122">
        <v>0</v>
      </c>
      <c r="J21" s="122">
        <v>0</v>
      </c>
      <c r="K21" s="115"/>
    </row>
    <row r="22" spans="1:13" s="123" customFormat="1" ht="39.75" customHeight="1" x14ac:dyDescent="0.45">
      <c r="A22" s="117" t="s">
        <v>33</v>
      </c>
      <c r="B22" s="117" t="s">
        <v>757</v>
      </c>
      <c r="C22" s="118" t="s">
        <v>758</v>
      </c>
      <c r="D22" s="119"/>
      <c r="E22" s="120" t="s">
        <v>223</v>
      </c>
      <c r="F22" s="117" t="s">
        <v>224</v>
      </c>
      <c r="G22" s="121">
        <v>180000</v>
      </c>
      <c r="H22" s="122">
        <v>300000</v>
      </c>
      <c r="I22" s="122">
        <v>300000</v>
      </c>
      <c r="J22" s="122">
        <v>0</v>
      </c>
      <c r="K22" s="115"/>
    </row>
    <row r="23" spans="1:13" s="123" customFormat="1" ht="31.9" customHeight="1" x14ac:dyDescent="0.45">
      <c r="A23" s="117" t="s">
        <v>759</v>
      </c>
      <c r="B23" s="117" t="s">
        <v>760</v>
      </c>
      <c r="C23" s="118" t="s">
        <v>761</v>
      </c>
      <c r="D23" s="119"/>
      <c r="E23" s="120" t="s">
        <v>762</v>
      </c>
      <c r="F23" s="117" t="s">
        <v>763</v>
      </c>
      <c r="G23" s="121">
        <v>200000</v>
      </c>
      <c r="H23" s="122">
        <v>0</v>
      </c>
      <c r="I23" s="122">
        <v>0</v>
      </c>
      <c r="J23" s="122">
        <v>0</v>
      </c>
      <c r="K23" s="115"/>
    </row>
    <row r="24" spans="1:13" s="123" customFormat="1" ht="43.5" customHeight="1" x14ac:dyDescent="0.45">
      <c r="A24" s="117" t="s">
        <v>759</v>
      </c>
      <c r="B24" s="117" t="s">
        <v>760</v>
      </c>
      <c r="C24" s="118" t="s">
        <v>764</v>
      </c>
      <c r="D24" s="119"/>
      <c r="E24" s="120" t="s">
        <v>765</v>
      </c>
      <c r="F24" s="117" t="s">
        <v>766</v>
      </c>
      <c r="G24" s="121">
        <v>147000</v>
      </c>
      <c r="H24" s="122">
        <v>147000</v>
      </c>
      <c r="I24" s="122">
        <v>147000</v>
      </c>
      <c r="J24" s="122">
        <v>147000</v>
      </c>
      <c r="K24" s="115"/>
    </row>
    <row r="25" spans="1:13" s="123" customFormat="1" ht="49.5" customHeight="1" x14ac:dyDescent="0.45">
      <c r="A25" s="117" t="s">
        <v>759</v>
      </c>
      <c r="B25" s="117" t="s">
        <v>767</v>
      </c>
      <c r="C25" s="118" t="s">
        <v>768</v>
      </c>
      <c r="D25" s="119" t="s">
        <v>714</v>
      </c>
      <c r="E25" s="120" t="s">
        <v>769</v>
      </c>
      <c r="F25" s="117" t="s">
        <v>770</v>
      </c>
      <c r="G25" s="121">
        <v>365000</v>
      </c>
      <c r="H25" s="122">
        <v>365000</v>
      </c>
      <c r="I25" s="122">
        <v>370000</v>
      </c>
      <c r="J25" s="122">
        <v>0</v>
      </c>
      <c r="K25" s="115"/>
    </row>
    <row r="26" spans="1:13" s="123" customFormat="1" ht="59.25" customHeight="1" x14ac:dyDescent="0.45">
      <c r="A26" s="117" t="s">
        <v>185</v>
      </c>
      <c r="B26" s="117" t="s">
        <v>185</v>
      </c>
      <c r="C26" s="118" t="s">
        <v>185</v>
      </c>
      <c r="D26" s="119"/>
      <c r="E26" s="120" t="s">
        <v>771</v>
      </c>
      <c r="F26" s="117" t="s">
        <v>772</v>
      </c>
      <c r="G26" s="121">
        <v>230000</v>
      </c>
      <c r="H26" s="121">
        <v>125000</v>
      </c>
      <c r="I26" s="122">
        <v>125000</v>
      </c>
      <c r="J26" s="122">
        <v>100000</v>
      </c>
      <c r="K26" s="115"/>
    </row>
    <row r="27" spans="1:13" s="130" customFormat="1" ht="25.15" customHeight="1" x14ac:dyDescent="0.45">
      <c r="A27" s="125" t="s">
        <v>773</v>
      </c>
      <c r="B27" s="126"/>
      <c r="C27" s="126"/>
      <c r="D27" s="126"/>
      <c r="E27" s="127"/>
      <c r="F27" s="128"/>
      <c r="G27" s="129">
        <f>SUM(G4:G26)</f>
        <v>5190482</v>
      </c>
      <c r="H27" s="129">
        <f>SUM(H4:H26)</f>
        <v>4145474</v>
      </c>
      <c r="I27" s="129">
        <f>SUM(I4:I26)</f>
        <v>3815567</v>
      </c>
      <c r="J27" s="129">
        <f>SUM(J4:J26)</f>
        <v>3125761</v>
      </c>
      <c r="K27" s="115"/>
    </row>
    <row r="28" spans="1:13" x14ac:dyDescent="0.45">
      <c r="K28" s="115"/>
      <c r="M28" s="132"/>
    </row>
    <row r="29" spans="1:13" x14ac:dyDescent="0.45">
      <c r="A29" s="133"/>
      <c r="B29" s="133"/>
      <c r="C29" s="133"/>
      <c r="D29" s="133"/>
      <c r="E29" s="133"/>
      <c r="F29" s="133"/>
      <c r="G29" s="134"/>
      <c r="H29" s="134"/>
      <c r="I29" s="134"/>
      <c r="J29" s="134"/>
      <c r="K29" s="115"/>
    </row>
    <row r="30" spans="1:13" x14ac:dyDescent="0.45">
      <c r="I30" s="135"/>
      <c r="J30" s="135"/>
    </row>
  </sheetData>
  <sheetProtection algorithmName="SHA-512" hashValue="kSmkRSmgCin40HeUWhtHDBlYDgQCqMUg0j1Ff59lgXU7+VxYbxiIC28Aze93YjPWPBXQXW2ex0RC0lLJLUZQsg==" saltValue="bmmbR/Xw3d4nYVzR95rvYQ==" spinCount="100000" sheet="1" objects="1" scenarios="1"/>
  <pageMargins left="0.35433070866141736" right="0.15748031496062992" top="0.51181102362204722" bottom="0.70866141732283472" header="0.47244094488188981" footer="0.15748031496062992"/>
  <pageSetup paperSize="9" scale="93" fitToHeight="0" orientation="landscape" r:id="rId1"/>
  <headerFooter alignWithMargins="0">
    <oddFooter>&amp;C&amp;8
2021-22 to 2024-25 Budget - City of Greater Geelong
Appendix 3 : Non Capital Program - New Initiatives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8E630-021E-4455-B6F6-AB546B149B50}">
  <sheetPr>
    <pageSetUpPr fitToPage="1"/>
  </sheetPr>
  <dimension ref="A1:Y76"/>
  <sheetViews>
    <sheetView topLeftCell="D1" zoomScaleNormal="100" zoomScaleSheetLayoutView="100" workbookViewId="0">
      <pane ySplit="3" topLeftCell="A4" activePane="bottomLeft" state="frozen"/>
      <selection pane="bottomLeft" activeCell="H10" sqref="H10"/>
    </sheetView>
  </sheetViews>
  <sheetFormatPr defaultRowHeight="14.25" x14ac:dyDescent="0.45"/>
  <cols>
    <col min="1" max="1" width="19.59765625" hidden="1" customWidth="1"/>
    <col min="2" max="2" width="18.3984375" style="247" hidden="1" customWidth="1"/>
    <col min="3" max="3" width="7.86328125" hidden="1" customWidth="1"/>
    <col min="4" max="4" width="49.265625" customWidth="1"/>
    <col min="5" max="5" width="16.73046875" customWidth="1"/>
    <col min="6" max="7" width="11" customWidth="1"/>
    <col min="8" max="8" width="66.73046875" style="247" customWidth="1"/>
  </cols>
  <sheetData>
    <row r="1" spans="1:25" s="108" customFormat="1" ht="20.65" x14ac:dyDescent="0.45">
      <c r="B1" s="109"/>
      <c r="C1" s="109"/>
      <c r="D1" s="3" t="s">
        <v>774</v>
      </c>
      <c r="E1" s="109"/>
      <c r="F1" s="109"/>
      <c r="G1" s="109"/>
      <c r="H1" s="109"/>
      <c r="I1" s="109"/>
      <c r="J1" s="109"/>
      <c r="K1" s="109"/>
      <c r="L1" s="109"/>
      <c r="M1" s="109"/>
      <c r="N1" s="109"/>
      <c r="O1" s="109"/>
      <c r="P1" s="109"/>
      <c r="Q1" s="109"/>
      <c r="R1" s="109"/>
      <c r="S1" s="109"/>
      <c r="T1" s="109"/>
      <c r="U1" s="109"/>
      <c r="V1" s="109"/>
      <c r="W1" s="109"/>
      <c r="X1" s="109"/>
      <c r="Y1" s="109"/>
    </row>
    <row r="2" spans="1:25" s="110" customFormat="1" ht="13.5" customHeight="1" x14ac:dyDescent="0.45">
      <c r="A2" s="136"/>
      <c r="B2" s="2"/>
      <c r="C2" s="2"/>
      <c r="D2" s="2"/>
      <c r="E2" s="2"/>
      <c r="F2" s="2"/>
      <c r="G2" s="2"/>
      <c r="H2" s="2"/>
      <c r="I2" s="2"/>
      <c r="J2" s="2"/>
      <c r="K2" s="2"/>
      <c r="L2" s="2"/>
      <c r="M2" s="2"/>
      <c r="N2" s="2"/>
      <c r="O2" s="2"/>
      <c r="P2" s="2"/>
      <c r="Q2" s="2"/>
      <c r="R2" s="2"/>
      <c r="S2" s="2"/>
      <c r="T2" s="2"/>
      <c r="U2" s="2"/>
      <c r="V2" s="2"/>
      <c r="W2" s="2"/>
      <c r="X2" s="2"/>
      <c r="Y2" s="2"/>
    </row>
    <row r="3" spans="1:25" s="141" customFormat="1" ht="35.65" customHeight="1" x14ac:dyDescent="0.35">
      <c r="A3" s="137" t="s">
        <v>10</v>
      </c>
      <c r="B3" s="138" t="s">
        <v>11</v>
      </c>
      <c r="C3" s="138" t="s">
        <v>693</v>
      </c>
      <c r="D3" s="138" t="s">
        <v>1</v>
      </c>
      <c r="E3" s="138" t="s">
        <v>16</v>
      </c>
      <c r="F3" s="139" t="s">
        <v>775</v>
      </c>
      <c r="G3" s="139" t="s">
        <v>776</v>
      </c>
      <c r="H3" s="140" t="s">
        <v>2</v>
      </c>
    </row>
    <row r="4" spans="1:25" s="142" customFormat="1" ht="15" x14ac:dyDescent="0.45">
      <c r="B4" s="143"/>
      <c r="C4" s="144"/>
      <c r="D4" s="145" t="s">
        <v>777</v>
      </c>
      <c r="E4" s="144"/>
      <c r="F4" s="146"/>
      <c r="G4" s="146"/>
      <c r="H4" s="147"/>
    </row>
    <row r="5" spans="1:25" s="155" customFormat="1" ht="19.5" customHeight="1" x14ac:dyDescent="0.45">
      <c r="A5" s="148" t="s">
        <v>33</v>
      </c>
      <c r="B5" s="149" t="s">
        <v>672</v>
      </c>
      <c r="C5" s="150" t="s">
        <v>778</v>
      </c>
      <c r="D5" s="151" t="s">
        <v>779</v>
      </c>
      <c r="E5" s="151" t="s">
        <v>777</v>
      </c>
      <c r="F5" s="152">
        <v>5000</v>
      </c>
      <c r="G5" s="153">
        <v>5000</v>
      </c>
      <c r="H5" s="154" t="s">
        <v>780</v>
      </c>
    </row>
    <row r="6" spans="1:25" s="155" customFormat="1" ht="25.15" customHeight="1" x14ac:dyDescent="0.45">
      <c r="A6" s="148" t="s">
        <v>33</v>
      </c>
      <c r="B6" s="149" t="s">
        <v>672</v>
      </c>
      <c r="C6" s="150" t="s">
        <v>781</v>
      </c>
      <c r="D6" s="156" t="s">
        <v>782</v>
      </c>
      <c r="E6" s="151" t="s">
        <v>777</v>
      </c>
      <c r="F6" s="152">
        <v>40000</v>
      </c>
      <c r="G6" s="153">
        <v>40000</v>
      </c>
      <c r="H6" s="154" t="s">
        <v>783</v>
      </c>
    </row>
    <row r="7" spans="1:25" s="155" customFormat="1" ht="23.25" x14ac:dyDescent="0.45">
      <c r="A7" s="148" t="s">
        <v>33</v>
      </c>
      <c r="B7" s="149" t="s">
        <v>672</v>
      </c>
      <c r="C7" s="150" t="s">
        <v>784</v>
      </c>
      <c r="D7" s="151" t="s">
        <v>785</v>
      </c>
      <c r="E7" s="151" t="s">
        <v>777</v>
      </c>
      <c r="F7" s="152">
        <v>80000</v>
      </c>
      <c r="G7" s="153">
        <v>80000</v>
      </c>
      <c r="H7" s="154" t="s">
        <v>786</v>
      </c>
    </row>
    <row r="8" spans="1:25" s="155" customFormat="1" ht="38.65" customHeight="1" x14ac:dyDescent="0.45">
      <c r="A8" s="148" t="s">
        <v>33</v>
      </c>
      <c r="B8" s="149" t="s">
        <v>672</v>
      </c>
      <c r="C8" s="150" t="s">
        <v>787</v>
      </c>
      <c r="D8" s="151" t="s">
        <v>788</v>
      </c>
      <c r="E8" s="151" t="s">
        <v>777</v>
      </c>
      <c r="F8" s="152">
        <v>200000</v>
      </c>
      <c r="G8" s="153">
        <v>200000</v>
      </c>
      <c r="H8" s="154" t="s">
        <v>789</v>
      </c>
    </row>
    <row r="9" spans="1:25" s="155" customFormat="1" ht="29.65" customHeight="1" x14ac:dyDescent="0.45">
      <c r="A9" s="148" t="s">
        <v>33</v>
      </c>
      <c r="B9" s="149" t="s">
        <v>672</v>
      </c>
      <c r="C9" s="150" t="s">
        <v>790</v>
      </c>
      <c r="D9" s="151" t="s">
        <v>791</v>
      </c>
      <c r="E9" s="151" t="s">
        <v>777</v>
      </c>
      <c r="F9" s="152">
        <v>1000000</v>
      </c>
      <c r="G9" s="153">
        <v>1000000</v>
      </c>
      <c r="H9" s="154" t="s">
        <v>792</v>
      </c>
    </row>
    <row r="10" spans="1:25" s="155" customFormat="1" ht="25.9" customHeight="1" x14ac:dyDescent="0.45">
      <c r="A10" s="148" t="s">
        <v>33</v>
      </c>
      <c r="B10" s="149" t="s">
        <v>672</v>
      </c>
      <c r="C10" s="150" t="s">
        <v>793</v>
      </c>
      <c r="D10" s="151" t="s">
        <v>794</v>
      </c>
      <c r="E10" s="151" t="s">
        <v>777</v>
      </c>
      <c r="F10" s="152">
        <v>2000000</v>
      </c>
      <c r="G10" s="153">
        <v>2000000</v>
      </c>
      <c r="H10" s="154" t="s">
        <v>795</v>
      </c>
    </row>
    <row r="11" spans="1:25" s="155" customFormat="1" ht="34.9" x14ac:dyDescent="0.45">
      <c r="A11" s="148" t="s">
        <v>33</v>
      </c>
      <c r="B11" s="149" t="s">
        <v>672</v>
      </c>
      <c r="C11" s="150" t="s">
        <v>796</v>
      </c>
      <c r="D11" s="151" t="s">
        <v>797</v>
      </c>
      <c r="E11" s="151" t="s">
        <v>777</v>
      </c>
      <c r="F11" s="152">
        <v>220000</v>
      </c>
      <c r="G11" s="153">
        <v>220000</v>
      </c>
      <c r="H11" s="154" t="s">
        <v>798</v>
      </c>
    </row>
    <row r="12" spans="1:25" s="155" customFormat="1" ht="34.9" x14ac:dyDescent="0.45">
      <c r="A12" s="148" t="s">
        <v>33</v>
      </c>
      <c r="B12" s="149" t="s">
        <v>672</v>
      </c>
      <c r="C12" s="150" t="s">
        <v>799</v>
      </c>
      <c r="D12" s="156" t="s">
        <v>800</v>
      </c>
      <c r="E12" s="151" t="s">
        <v>777</v>
      </c>
      <c r="F12" s="152">
        <v>70000</v>
      </c>
      <c r="G12" s="153">
        <v>150000</v>
      </c>
      <c r="H12" s="154" t="s">
        <v>801</v>
      </c>
    </row>
    <row r="13" spans="1:25" s="155" customFormat="1" ht="23.25" x14ac:dyDescent="0.45">
      <c r="A13" s="148" t="s">
        <v>33</v>
      </c>
      <c r="B13" s="149" t="s">
        <v>672</v>
      </c>
      <c r="C13" s="150" t="s">
        <v>802</v>
      </c>
      <c r="D13" s="151" t="s">
        <v>803</v>
      </c>
      <c r="E13" s="151" t="s">
        <v>777</v>
      </c>
      <c r="F13" s="152">
        <v>100000</v>
      </c>
      <c r="G13" s="153">
        <v>100000</v>
      </c>
      <c r="H13" s="154" t="s">
        <v>804</v>
      </c>
    </row>
    <row r="14" spans="1:25" s="155" customFormat="1" ht="23.25" x14ac:dyDescent="0.45">
      <c r="A14" s="148" t="s">
        <v>33</v>
      </c>
      <c r="B14" s="149" t="s">
        <v>672</v>
      </c>
      <c r="C14" s="150" t="s">
        <v>805</v>
      </c>
      <c r="D14" s="151" t="s">
        <v>806</v>
      </c>
      <c r="E14" s="151" t="s">
        <v>777</v>
      </c>
      <c r="F14" s="152">
        <v>100000</v>
      </c>
      <c r="G14" s="153">
        <v>100000</v>
      </c>
      <c r="H14" s="157" t="s">
        <v>807</v>
      </c>
    </row>
    <row r="15" spans="1:25" s="155" customFormat="1" ht="34.9" x14ac:dyDescent="0.45">
      <c r="A15" s="148" t="s">
        <v>33</v>
      </c>
      <c r="B15" s="149" t="s">
        <v>672</v>
      </c>
      <c r="C15" s="150" t="s">
        <v>808</v>
      </c>
      <c r="D15" s="151" t="s">
        <v>809</v>
      </c>
      <c r="E15" s="151" t="s">
        <v>777</v>
      </c>
      <c r="F15" s="152">
        <v>243000</v>
      </c>
      <c r="G15" s="153">
        <v>243000</v>
      </c>
      <c r="H15" s="157" t="s">
        <v>810</v>
      </c>
    </row>
    <row r="16" spans="1:25" s="155" customFormat="1" ht="27" customHeight="1" x14ac:dyDescent="0.45">
      <c r="A16" s="148" t="s">
        <v>33</v>
      </c>
      <c r="B16" s="149" t="s">
        <v>672</v>
      </c>
      <c r="C16" s="150" t="s">
        <v>811</v>
      </c>
      <c r="D16" s="151" t="s">
        <v>812</v>
      </c>
      <c r="E16" s="151" t="s">
        <v>777</v>
      </c>
      <c r="F16" s="152">
        <v>169000</v>
      </c>
      <c r="G16" s="153">
        <v>182500</v>
      </c>
      <c r="H16" s="154" t="s">
        <v>813</v>
      </c>
    </row>
    <row r="17" spans="1:8" s="155" customFormat="1" ht="25.5" customHeight="1" x14ac:dyDescent="0.45">
      <c r="A17" s="148" t="s">
        <v>33</v>
      </c>
      <c r="B17" s="149" t="s">
        <v>672</v>
      </c>
      <c r="C17" s="150" t="s">
        <v>814</v>
      </c>
      <c r="D17" s="151" t="s">
        <v>815</v>
      </c>
      <c r="E17" s="151" t="s">
        <v>777</v>
      </c>
      <c r="F17" s="152">
        <v>24000</v>
      </c>
      <c r="G17" s="153">
        <v>24000</v>
      </c>
      <c r="H17" s="154" t="s">
        <v>816</v>
      </c>
    </row>
    <row r="18" spans="1:8" s="155" customFormat="1" ht="25.5" customHeight="1" x14ac:dyDescent="0.45">
      <c r="A18" s="148" t="s">
        <v>33</v>
      </c>
      <c r="B18" s="149" t="s">
        <v>672</v>
      </c>
      <c r="C18" s="150" t="s">
        <v>817</v>
      </c>
      <c r="D18" s="151" t="s">
        <v>818</v>
      </c>
      <c r="E18" s="151" t="s">
        <v>777</v>
      </c>
      <c r="F18" s="152">
        <v>150000</v>
      </c>
      <c r="G18" s="153">
        <v>0</v>
      </c>
      <c r="H18" s="158" t="s">
        <v>819</v>
      </c>
    </row>
    <row r="19" spans="1:8" s="155" customFormat="1" ht="26.25" customHeight="1" x14ac:dyDescent="0.45">
      <c r="A19" s="148" t="s">
        <v>33</v>
      </c>
      <c r="B19" s="149" t="s">
        <v>672</v>
      </c>
      <c r="C19" s="159" t="s">
        <v>820</v>
      </c>
      <c r="D19" s="160" t="s">
        <v>821</v>
      </c>
      <c r="E19" s="160" t="s">
        <v>777</v>
      </c>
      <c r="F19" s="161">
        <v>250000</v>
      </c>
      <c r="G19" s="153">
        <v>0</v>
      </c>
      <c r="H19" s="162" t="s">
        <v>822</v>
      </c>
    </row>
    <row r="20" spans="1:8" s="163" customFormat="1" ht="13.15" customHeight="1" x14ac:dyDescent="0.45">
      <c r="C20" s="164"/>
      <c r="D20" s="165" t="s">
        <v>823</v>
      </c>
      <c r="E20" s="166"/>
      <c r="F20" s="167">
        <f>SUM(F5:F19)</f>
        <v>4651000</v>
      </c>
      <c r="G20" s="167">
        <f>SUM(G5:G19)</f>
        <v>4344500</v>
      </c>
      <c r="H20" s="168"/>
    </row>
    <row r="21" spans="1:8" s="174" customFormat="1" ht="11.65" x14ac:dyDescent="0.45">
      <c r="A21" s="169"/>
      <c r="B21" s="170"/>
      <c r="C21" s="171"/>
      <c r="D21" s="171"/>
      <c r="E21" s="171"/>
      <c r="F21" s="172"/>
      <c r="G21" s="172"/>
      <c r="H21" s="173"/>
    </row>
    <row r="22" spans="1:8" s="142" customFormat="1" ht="15" x14ac:dyDescent="0.45">
      <c r="B22" s="143"/>
      <c r="C22" s="144"/>
      <c r="D22" s="145" t="s">
        <v>824</v>
      </c>
      <c r="E22" s="144"/>
      <c r="F22" s="146"/>
      <c r="G22" s="146"/>
      <c r="H22" s="147"/>
    </row>
    <row r="23" spans="1:8" s="155" customFormat="1" ht="26.25" customHeight="1" x14ac:dyDescent="0.45">
      <c r="A23" s="175" t="s">
        <v>33</v>
      </c>
      <c r="B23" s="149" t="s">
        <v>672</v>
      </c>
      <c r="C23" s="159" t="s">
        <v>825</v>
      </c>
      <c r="D23" s="160" t="s">
        <v>826</v>
      </c>
      <c r="E23" s="160" t="s">
        <v>827</v>
      </c>
      <c r="F23" s="161">
        <v>12000</v>
      </c>
      <c r="G23" s="153">
        <v>12000</v>
      </c>
      <c r="H23" s="157" t="s">
        <v>828</v>
      </c>
    </row>
    <row r="24" spans="1:8" s="155" customFormat="1" ht="28.5" customHeight="1" x14ac:dyDescent="0.45">
      <c r="A24" s="175" t="s">
        <v>33</v>
      </c>
      <c r="B24" s="149" t="s">
        <v>672</v>
      </c>
      <c r="C24" s="159" t="s">
        <v>829</v>
      </c>
      <c r="D24" s="160" t="s">
        <v>830</v>
      </c>
      <c r="E24" s="160" t="s">
        <v>827</v>
      </c>
      <c r="F24" s="161">
        <v>20000</v>
      </c>
      <c r="G24" s="153">
        <v>20000</v>
      </c>
      <c r="H24" s="157" t="s">
        <v>831</v>
      </c>
    </row>
    <row r="25" spans="1:8" s="155" customFormat="1" ht="19.899999999999999" customHeight="1" x14ac:dyDescent="0.45">
      <c r="A25" s="175" t="s">
        <v>33</v>
      </c>
      <c r="B25" s="149" t="s">
        <v>672</v>
      </c>
      <c r="C25" s="159" t="s">
        <v>832</v>
      </c>
      <c r="D25" s="160" t="s">
        <v>833</v>
      </c>
      <c r="E25" s="160" t="s">
        <v>827</v>
      </c>
      <c r="F25" s="161">
        <v>61975.200000000004</v>
      </c>
      <c r="G25" s="153">
        <v>61975</v>
      </c>
      <c r="H25" s="157" t="s">
        <v>834</v>
      </c>
    </row>
    <row r="26" spans="1:8" s="155" customFormat="1" ht="23.25" x14ac:dyDescent="0.45">
      <c r="A26" s="175" t="s">
        <v>33</v>
      </c>
      <c r="B26" s="149" t="s">
        <v>672</v>
      </c>
      <c r="C26" s="159" t="s">
        <v>835</v>
      </c>
      <c r="D26" s="160" t="s">
        <v>836</v>
      </c>
      <c r="E26" s="160" t="s">
        <v>827</v>
      </c>
      <c r="F26" s="161">
        <v>20000</v>
      </c>
      <c r="G26" s="153">
        <v>20000</v>
      </c>
      <c r="H26" s="157" t="s">
        <v>837</v>
      </c>
    </row>
    <row r="27" spans="1:8" s="155" customFormat="1" ht="17.649999999999999" customHeight="1" x14ac:dyDescent="0.45">
      <c r="A27" s="175" t="s">
        <v>33</v>
      </c>
      <c r="B27" s="149" t="s">
        <v>672</v>
      </c>
      <c r="C27" s="159" t="s">
        <v>838</v>
      </c>
      <c r="D27" s="160" t="s">
        <v>839</v>
      </c>
      <c r="E27" s="160" t="s">
        <v>827</v>
      </c>
      <c r="F27" s="161">
        <v>6000</v>
      </c>
      <c r="G27" s="153">
        <v>6000</v>
      </c>
      <c r="H27" s="157" t="s">
        <v>840</v>
      </c>
    </row>
    <row r="28" spans="1:8" s="155" customFormat="1" ht="27" customHeight="1" x14ac:dyDescent="0.45">
      <c r="A28" s="175" t="s">
        <v>33</v>
      </c>
      <c r="B28" s="149" t="s">
        <v>672</v>
      </c>
      <c r="C28" s="159" t="s">
        <v>799</v>
      </c>
      <c r="D28" s="149" t="s">
        <v>841</v>
      </c>
      <c r="E28" s="160" t="s">
        <v>827</v>
      </c>
      <c r="F28" s="161">
        <v>0</v>
      </c>
      <c r="G28" s="153">
        <v>100000</v>
      </c>
      <c r="H28" s="157" t="s">
        <v>842</v>
      </c>
    </row>
    <row r="29" spans="1:8" s="155" customFormat="1" ht="16.5" customHeight="1" x14ac:dyDescent="0.45">
      <c r="A29" s="175" t="s">
        <v>33</v>
      </c>
      <c r="B29" s="149" t="s">
        <v>672</v>
      </c>
      <c r="C29" s="159" t="s">
        <v>843</v>
      </c>
      <c r="D29" s="160" t="s">
        <v>844</v>
      </c>
      <c r="E29" s="160" t="s">
        <v>827</v>
      </c>
      <c r="F29" s="161">
        <v>1800</v>
      </c>
      <c r="G29" s="153">
        <v>1800</v>
      </c>
      <c r="H29" s="157" t="s">
        <v>845</v>
      </c>
    </row>
    <row r="30" spans="1:8" s="155" customFormat="1" ht="18.399999999999999" customHeight="1" x14ac:dyDescent="0.45">
      <c r="A30" s="175" t="s">
        <v>33</v>
      </c>
      <c r="B30" s="149" t="s">
        <v>672</v>
      </c>
      <c r="C30" s="159" t="s">
        <v>846</v>
      </c>
      <c r="D30" s="160" t="s">
        <v>847</v>
      </c>
      <c r="E30" s="160" t="s">
        <v>827</v>
      </c>
      <c r="F30" s="161">
        <v>15000</v>
      </c>
      <c r="G30" s="153">
        <v>15000</v>
      </c>
      <c r="H30" s="157" t="s">
        <v>848</v>
      </c>
    </row>
    <row r="31" spans="1:8" s="155" customFormat="1" ht="21" customHeight="1" x14ac:dyDescent="0.45">
      <c r="A31" s="175" t="s">
        <v>33</v>
      </c>
      <c r="B31" s="149" t="s">
        <v>672</v>
      </c>
      <c r="C31" s="159" t="s">
        <v>849</v>
      </c>
      <c r="D31" s="160" t="s">
        <v>850</v>
      </c>
      <c r="E31" s="160" t="s">
        <v>827</v>
      </c>
      <c r="F31" s="161">
        <v>262157.34000000003</v>
      </c>
      <c r="G31" s="153">
        <v>266090</v>
      </c>
      <c r="H31" s="157" t="s">
        <v>851</v>
      </c>
    </row>
    <row r="32" spans="1:8" s="155" customFormat="1" ht="16.5" customHeight="1" x14ac:dyDescent="0.45">
      <c r="A32" s="175" t="s">
        <v>33</v>
      </c>
      <c r="B32" s="149" t="s">
        <v>672</v>
      </c>
      <c r="C32" s="159" t="s">
        <v>852</v>
      </c>
      <c r="D32" s="149" t="s">
        <v>853</v>
      </c>
      <c r="E32" s="160" t="s">
        <v>827</v>
      </c>
      <c r="F32" s="161">
        <v>15000</v>
      </c>
      <c r="G32" s="153">
        <v>15000</v>
      </c>
      <c r="H32" s="154" t="s">
        <v>854</v>
      </c>
    </row>
    <row r="33" spans="1:8" s="155" customFormat="1" ht="17.649999999999999" customHeight="1" x14ac:dyDescent="0.45">
      <c r="A33" s="175" t="s">
        <v>33</v>
      </c>
      <c r="B33" s="149" t="s">
        <v>672</v>
      </c>
      <c r="C33" s="159" t="s">
        <v>855</v>
      </c>
      <c r="D33" s="151" t="s">
        <v>856</v>
      </c>
      <c r="E33" s="160" t="s">
        <v>827</v>
      </c>
      <c r="F33" s="152">
        <v>8000</v>
      </c>
      <c r="G33" s="153">
        <v>8000</v>
      </c>
      <c r="H33" s="154" t="s">
        <v>857</v>
      </c>
    </row>
    <row r="34" spans="1:8" s="155" customFormat="1" ht="31.15" customHeight="1" x14ac:dyDescent="0.45">
      <c r="A34" s="175" t="s">
        <v>33</v>
      </c>
      <c r="B34" s="149" t="s">
        <v>672</v>
      </c>
      <c r="C34" s="159" t="s">
        <v>858</v>
      </c>
      <c r="D34" s="160" t="s">
        <v>859</v>
      </c>
      <c r="E34" s="160" t="s">
        <v>827</v>
      </c>
      <c r="F34" s="161">
        <v>48750</v>
      </c>
      <c r="G34" s="153">
        <v>48750</v>
      </c>
      <c r="H34" s="157" t="s">
        <v>860</v>
      </c>
    </row>
    <row r="35" spans="1:8" s="155" customFormat="1" ht="21.85" customHeight="1" x14ac:dyDescent="0.45">
      <c r="A35" s="175" t="s">
        <v>33</v>
      </c>
      <c r="B35" s="149" t="s">
        <v>672</v>
      </c>
      <c r="C35" s="150" t="s">
        <v>861</v>
      </c>
      <c r="D35" s="160" t="s">
        <v>862</v>
      </c>
      <c r="E35" s="160" t="s">
        <v>827</v>
      </c>
      <c r="F35" s="161">
        <v>10000</v>
      </c>
      <c r="G35" s="153">
        <v>10000</v>
      </c>
      <c r="H35" s="157" t="s">
        <v>863</v>
      </c>
    </row>
    <row r="36" spans="1:8" s="155" customFormat="1" ht="25.5" customHeight="1" x14ac:dyDescent="0.45">
      <c r="A36" s="175" t="s">
        <v>33</v>
      </c>
      <c r="B36" s="149" t="s">
        <v>672</v>
      </c>
      <c r="C36" s="159" t="s">
        <v>864</v>
      </c>
      <c r="D36" s="160" t="s">
        <v>865</v>
      </c>
      <c r="E36" s="160" t="s">
        <v>827</v>
      </c>
      <c r="F36" s="161">
        <v>0</v>
      </c>
      <c r="G36" s="153">
        <v>24000</v>
      </c>
      <c r="H36" s="157" t="s">
        <v>866</v>
      </c>
    </row>
    <row r="37" spans="1:8" s="155" customFormat="1" ht="26.25" customHeight="1" x14ac:dyDescent="0.45">
      <c r="A37" s="175" t="s">
        <v>33</v>
      </c>
      <c r="B37" s="149" t="s">
        <v>672</v>
      </c>
      <c r="C37" s="159" t="s">
        <v>867</v>
      </c>
      <c r="D37" s="160" t="s">
        <v>868</v>
      </c>
      <c r="E37" s="160" t="s">
        <v>827</v>
      </c>
      <c r="F37" s="161">
        <v>20000</v>
      </c>
      <c r="G37" s="153">
        <v>20000</v>
      </c>
      <c r="H37" s="157" t="s">
        <v>869</v>
      </c>
    </row>
    <row r="38" spans="1:8" s="155" customFormat="1" ht="27.75" customHeight="1" x14ac:dyDescent="0.45">
      <c r="A38" s="175" t="s">
        <v>33</v>
      </c>
      <c r="B38" s="149" t="s">
        <v>672</v>
      </c>
      <c r="C38" s="159" t="s">
        <v>870</v>
      </c>
      <c r="D38" s="160" t="s">
        <v>871</v>
      </c>
      <c r="E38" s="160" t="s">
        <v>827</v>
      </c>
      <c r="F38" s="161">
        <v>0</v>
      </c>
      <c r="G38" s="153">
        <v>50000</v>
      </c>
      <c r="H38" s="157" t="s">
        <v>872</v>
      </c>
    </row>
    <row r="39" spans="1:8" s="163" customFormat="1" ht="13.15" customHeight="1" x14ac:dyDescent="0.45">
      <c r="C39" s="164"/>
      <c r="D39" s="176" t="s">
        <v>873</v>
      </c>
      <c r="E39" s="177"/>
      <c r="F39" s="167">
        <f>SUM(F23:F38)</f>
        <v>500682.54000000004</v>
      </c>
      <c r="G39" s="167">
        <f>SUM(G23:G38)</f>
        <v>678615</v>
      </c>
      <c r="H39" s="168"/>
    </row>
    <row r="40" spans="1:8" s="174" customFormat="1" ht="11.65" x14ac:dyDescent="0.45">
      <c r="A40" s="178"/>
      <c r="B40" s="179"/>
      <c r="C40" s="180"/>
      <c r="D40" s="181"/>
      <c r="E40" s="181"/>
      <c r="F40" s="182"/>
      <c r="G40" s="182"/>
      <c r="H40" s="183"/>
    </row>
    <row r="41" spans="1:8" s="174" customFormat="1" ht="23.25" customHeight="1" x14ac:dyDescent="0.45">
      <c r="C41" s="184"/>
      <c r="D41" s="185" t="s">
        <v>874</v>
      </c>
      <c r="E41" s="186"/>
      <c r="F41" s="187">
        <f>F20+F39</f>
        <v>5151682.54</v>
      </c>
      <c r="G41" s="187">
        <f>G20+G39</f>
        <v>5023115</v>
      </c>
      <c r="H41" s="188"/>
    </row>
    <row r="42" spans="1:8" s="142" customFormat="1" ht="15" x14ac:dyDescent="0.45">
      <c r="B42" s="189"/>
      <c r="C42" s="190"/>
      <c r="D42" s="191" t="s">
        <v>875</v>
      </c>
      <c r="E42" s="190"/>
      <c r="F42" s="146"/>
      <c r="G42" s="146"/>
      <c r="H42" s="192"/>
    </row>
    <row r="43" spans="1:8" s="155" customFormat="1" ht="23.25" x14ac:dyDescent="0.45">
      <c r="A43" s="193" t="s">
        <v>33</v>
      </c>
      <c r="B43" s="156" t="s">
        <v>876</v>
      </c>
      <c r="C43" s="194" t="s">
        <v>877</v>
      </c>
      <c r="D43" s="149" t="s">
        <v>875</v>
      </c>
      <c r="E43" s="149" t="s">
        <v>827</v>
      </c>
      <c r="F43" s="195">
        <v>504262.5</v>
      </c>
      <c r="G43" s="196">
        <v>511826</v>
      </c>
      <c r="H43" s="157" t="s">
        <v>878</v>
      </c>
    </row>
    <row r="44" spans="1:8" s="163" customFormat="1" ht="13.15" customHeight="1" x14ac:dyDescent="0.45">
      <c r="C44" s="197"/>
      <c r="D44" s="198" t="s">
        <v>879</v>
      </c>
      <c r="E44" s="199"/>
      <c r="F44" s="200">
        <f>SUBTOTAL(9,F43)</f>
        <v>504262.5</v>
      </c>
      <c r="G44" s="200">
        <f>SUBTOTAL(9,G43)</f>
        <v>511826</v>
      </c>
      <c r="H44" s="201"/>
    </row>
    <row r="45" spans="1:8" s="155" customFormat="1" ht="11.65" x14ac:dyDescent="0.45">
      <c r="A45" s="202"/>
      <c r="B45" s="203"/>
      <c r="C45" s="204"/>
      <c r="D45" s="205"/>
      <c r="E45" s="205"/>
      <c r="F45" s="206"/>
      <c r="G45" s="206"/>
      <c r="H45" s="207"/>
    </row>
    <row r="46" spans="1:8" s="142" customFormat="1" ht="15" x14ac:dyDescent="0.45">
      <c r="B46" s="189"/>
      <c r="C46" s="190"/>
      <c r="D46" s="191" t="s">
        <v>880</v>
      </c>
      <c r="E46" s="190"/>
      <c r="F46" s="146"/>
      <c r="G46" s="146"/>
      <c r="H46" s="192"/>
    </row>
    <row r="47" spans="1:8" s="174" customFormat="1" ht="43.15" customHeight="1" x14ac:dyDescent="0.45">
      <c r="A47" s="148" t="s">
        <v>698</v>
      </c>
      <c r="B47" s="149" t="s">
        <v>63</v>
      </c>
      <c r="C47" s="194" t="s">
        <v>881</v>
      </c>
      <c r="D47" s="149" t="s">
        <v>882</v>
      </c>
      <c r="E47" s="149" t="s">
        <v>827</v>
      </c>
      <c r="F47" s="195">
        <v>1316473.2</v>
      </c>
      <c r="G47" s="196">
        <v>1336220</v>
      </c>
      <c r="H47" s="157" t="s">
        <v>883</v>
      </c>
    </row>
    <row r="48" spans="1:8" s="174" customFormat="1" ht="24" customHeight="1" x14ac:dyDescent="0.45">
      <c r="A48" s="148" t="s">
        <v>698</v>
      </c>
      <c r="B48" s="149" t="s">
        <v>63</v>
      </c>
      <c r="C48" s="194" t="s">
        <v>884</v>
      </c>
      <c r="D48" s="149" t="s">
        <v>885</v>
      </c>
      <c r="E48" s="149" t="s">
        <v>827</v>
      </c>
      <c r="F48" s="195">
        <v>9000</v>
      </c>
      <c r="G48" s="196">
        <v>9000</v>
      </c>
      <c r="H48" s="157" t="s">
        <v>886</v>
      </c>
    </row>
    <row r="49" spans="1:10" s="174" customFormat="1" ht="39.4" customHeight="1" x14ac:dyDescent="0.45">
      <c r="A49" s="148" t="s">
        <v>698</v>
      </c>
      <c r="B49" s="149" t="s">
        <v>63</v>
      </c>
      <c r="C49" s="194" t="s">
        <v>887</v>
      </c>
      <c r="D49" s="149" t="s">
        <v>888</v>
      </c>
      <c r="E49" s="149" t="s">
        <v>827</v>
      </c>
      <c r="F49" s="195">
        <v>271234.32</v>
      </c>
      <c r="G49" s="196">
        <v>275303</v>
      </c>
      <c r="H49" s="157" t="s">
        <v>889</v>
      </c>
    </row>
    <row r="50" spans="1:10" s="155" customFormat="1" ht="14.65" customHeight="1" x14ac:dyDescent="0.45">
      <c r="A50" s="148" t="s">
        <v>698</v>
      </c>
      <c r="B50" s="156" t="s">
        <v>63</v>
      </c>
      <c r="C50" s="194" t="s">
        <v>890</v>
      </c>
      <c r="D50" s="149" t="s">
        <v>891</v>
      </c>
      <c r="E50" s="149" t="s">
        <v>827</v>
      </c>
      <c r="F50" s="195">
        <v>8752.6200000000008</v>
      </c>
      <c r="G50" s="196">
        <v>8884</v>
      </c>
      <c r="H50" s="157" t="s">
        <v>892</v>
      </c>
      <c r="J50" s="208"/>
    </row>
    <row r="51" spans="1:10" s="163" customFormat="1" ht="13.15" customHeight="1" x14ac:dyDescent="0.45">
      <c r="C51" s="197"/>
      <c r="D51" s="198" t="s">
        <v>893</v>
      </c>
      <c r="E51" s="199"/>
      <c r="F51" s="200">
        <f>SUBTOTAL(9,F47:F50)</f>
        <v>1605460.1400000001</v>
      </c>
      <c r="G51" s="200">
        <f>SUBTOTAL(9,G47:G50)</f>
        <v>1629407</v>
      </c>
      <c r="H51" s="201"/>
    </row>
    <row r="52" spans="1:10" s="155" customFormat="1" ht="11.65" x14ac:dyDescent="0.45">
      <c r="A52" s="202"/>
      <c r="B52" s="203"/>
      <c r="C52" s="204"/>
      <c r="D52" s="205"/>
      <c r="E52" s="205"/>
      <c r="F52" s="206"/>
      <c r="G52" s="206"/>
      <c r="H52" s="207"/>
    </row>
    <row r="53" spans="1:10" s="142" customFormat="1" ht="15" x14ac:dyDescent="0.45">
      <c r="B53" s="189"/>
      <c r="C53" s="190"/>
      <c r="D53" s="191" t="s">
        <v>894</v>
      </c>
      <c r="E53" s="190"/>
      <c r="F53" s="146"/>
      <c r="G53" s="146"/>
      <c r="H53" s="192"/>
    </row>
    <row r="54" spans="1:10" s="174" customFormat="1" ht="23.25" x14ac:dyDescent="0.45">
      <c r="A54" s="148" t="s">
        <v>698</v>
      </c>
      <c r="B54" s="156" t="s">
        <v>180</v>
      </c>
      <c r="C54" s="209" t="s">
        <v>895</v>
      </c>
      <c r="D54" s="156" t="s">
        <v>896</v>
      </c>
      <c r="E54" s="156" t="s">
        <v>827</v>
      </c>
      <c r="F54" s="210">
        <v>100000</v>
      </c>
      <c r="G54" s="211">
        <v>100000</v>
      </c>
      <c r="H54" s="154" t="s">
        <v>897</v>
      </c>
    </row>
    <row r="55" spans="1:10" s="174" customFormat="1" ht="23.25" x14ac:dyDescent="0.45">
      <c r="A55" s="212" t="s">
        <v>698</v>
      </c>
      <c r="B55" s="213" t="s">
        <v>180</v>
      </c>
      <c r="C55" s="209" t="s">
        <v>898</v>
      </c>
      <c r="D55" s="149" t="s">
        <v>899</v>
      </c>
      <c r="E55" s="214" t="s">
        <v>827</v>
      </c>
      <c r="F55" s="195">
        <f>116000-40000</f>
        <v>76000</v>
      </c>
      <c r="G55" s="196">
        <f>116000-40000</f>
        <v>76000</v>
      </c>
      <c r="H55" s="215" t="s">
        <v>900</v>
      </c>
    </row>
    <row r="56" spans="1:10" s="174" customFormat="1" ht="15" customHeight="1" x14ac:dyDescent="0.45">
      <c r="A56" s="216"/>
      <c r="B56" s="217"/>
      <c r="C56" s="218" t="s">
        <v>901</v>
      </c>
      <c r="D56" s="219" t="s">
        <v>902</v>
      </c>
      <c r="E56" s="214"/>
      <c r="F56" s="220">
        <v>35000</v>
      </c>
      <c r="G56" s="221">
        <v>35000</v>
      </c>
      <c r="H56" s="222"/>
    </row>
    <row r="57" spans="1:10" s="174" customFormat="1" ht="15" customHeight="1" x14ac:dyDescent="0.45">
      <c r="A57" s="216"/>
      <c r="B57" s="217"/>
      <c r="C57" s="218" t="s">
        <v>903</v>
      </c>
      <c r="D57" s="219" t="s">
        <v>904</v>
      </c>
      <c r="E57" s="214"/>
      <c r="F57" s="220">
        <v>10000</v>
      </c>
      <c r="G57" s="221">
        <v>10000</v>
      </c>
      <c r="H57" s="222"/>
    </row>
    <row r="58" spans="1:10" s="174" customFormat="1" ht="15" customHeight="1" x14ac:dyDescent="0.45">
      <c r="A58" s="216"/>
      <c r="B58" s="217"/>
      <c r="C58" s="218" t="s">
        <v>905</v>
      </c>
      <c r="D58" s="219" t="s">
        <v>906</v>
      </c>
      <c r="E58" s="214"/>
      <c r="F58" s="220">
        <v>15000</v>
      </c>
      <c r="G58" s="221">
        <v>15000</v>
      </c>
      <c r="H58" s="222"/>
    </row>
    <row r="59" spans="1:10" s="174" customFormat="1" ht="15" customHeight="1" x14ac:dyDescent="0.45">
      <c r="A59" s="223"/>
      <c r="B59" s="224"/>
      <c r="C59" s="218" t="s">
        <v>907</v>
      </c>
      <c r="D59" s="225" t="s">
        <v>908</v>
      </c>
      <c r="E59" s="226"/>
      <c r="F59" s="227">
        <v>16000</v>
      </c>
      <c r="G59" s="228">
        <v>16000</v>
      </c>
      <c r="H59" s="229"/>
    </row>
    <row r="60" spans="1:10" s="163" customFormat="1" ht="12.75" customHeight="1" x14ac:dyDescent="0.45">
      <c r="C60" s="197"/>
      <c r="D60" s="198" t="s">
        <v>909</v>
      </c>
      <c r="E60" s="199"/>
      <c r="F60" s="200">
        <f>SUBTOTAL(9,F54:F55)</f>
        <v>176000</v>
      </c>
      <c r="G60" s="200">
        <f>SUBTOTAL(9,G54:G55)</f>
        <v>176000</v>
      </c>
      <c r="H60" s="201"/>
    </row>
    <row r="61" spans="1:10" x14ac:dyDescent="0.45">
      <c r="A61" s="230"/>
      <c r="B61" s="231"/>
      <c r="C61" s="230"/>
      <c r="D61" s="230"/>
      <c r="E61" s="230"/>
      <c r="F61" s="230"/>
      <c r="G61" s="230"/>
      <c r="H61" s="231"/>
    </row>
    <row r="62" spans="1:10" s="174" customFormat="1" ht="15" x14ac:dyDescent="0.45">
      <c r="B62" s="232"/>
      <c r="C62" s="232"/>
      <c r="D62" s="233" t="s">
        <v>910</v>
      </c>
      <c r="E62" s="232"/>
      <c r="F62" s="234"/>
      <c r="G62" s="234"/>
      <c r="H62" s="235"/>
    </row>
    <row r="63" spans="1:10" s="174" customFormat="1" ht="26.65" customHeight="1" x14ac:dyDescent="0.45">
      <c r="A63" s="148" t="s">
        <v>698</v>
      </c>
      <c r="B63" s="236" t="s">
        <v>180</v>
      </c>
      <c r="C63" s="237" t="s">
        <v>911</v>
      </c>
      <c r="D63" s="236" t="s">
        <v>912</v>
      </c>
      <c r="E63" s="236" t="s">
        <v>910</v>
      </c>
      <c r="F63" s="238">
        <v>200000</v>
      </c>
      <c r="G63" s="239">
        <v>365000</v>
      </c>
      <c r="H63" s="240" t="s">
        <v>913</v>
      </c>
    </row>
    <row r="64" spans="1:10" s="174" customFormat="1" ht="27.75" customHeight="1" x14ac:dyDescent="0.45">
      <c r="A64" s="148" t="s">
        <v>698</v>
      </c>
      <c r="B64" s="149" t="s">
        <v>180</v>
      </c>
      <c r="C64" s="194" t="s">
        <v>914</v>
      </c>
      <c r="D64" s="149" t="s">
        <v>915</v>
      </c>
      <c r="E64" s="149" t="s">
        <v>910</v>
      </c>
      <c r="F64" s="195">
        <v>120000</v>
      </c>
      <c r="G64" s="196">
        <v>0</v>
      </c>
      <c r="H64" s="157" t="s">
        <v>916</v>
      </c>
    </row>
    <row r="65" spans="1:8" s="155" customFormat="1" ht="23.25" x14ac:dyDescent="0.45">
      <c r="A65" s="148" t="s">
        <v>698</v>
      </c>
      <c r="B65" s="149" t="s">
        <v>180</v>
      </c>
      <c r="C65" s="194" t="s">
        <v>917</v>
      </c>
      <c r="D65" s="149" t="s">
        <v>918</v>
      </c>
      <c r="E65" s="149" t="s">
        <v>910</v>
      </c>
      <c r="F65" s="195">
        <v>1230000</v>
      </c>
      <c r="G65" s="196">
        <v>1230000</v>
      </c>
      <c r="H65" s="157" t="s">
        <v>919</v>
      </c>
    </row>
    <row r="66" spans="1:8" s="163" customFormat="1" ht="13.15" customHeight="1" x14ac:dyDescent="0.45">
      <c r="C66" s="197"/>
      <c r="D66" s="198" t="s">
        <v>920</v>
      </c>
      <c r="E66" s="199"/>
      <c r="F66" s="200">
        <f>SUM(F63:F65)</f>
        <v>1550000</v>
      </c>
      <c r="G66" s="200">
        <f>SUM(G63:G65)</f>
        <v>1595000</v>
      </c>
      <c r="H66" s="201"/>
    </row>
    <row r="67" spans="1:8" x14ac:dyDescent="0.45">
      <c r="A67" s="230"/>
      <c r="B67" s="231"/>
      <c r="C67" s="230"/>
      <c r="D67" s="230"/>
      <c r="E67" s="230"/>
      <c r="F67" s="230"/>
      <c r="G67" s="230"/>
      <c r="H67" s="231"/>
    </row>
    <row r="68" spans="1:8" s="174" customFormat="1" ht="15" x14ac:dyDescent="0.45">
      <c r="B68" s="232"/>
      <c r="C68" s="232"/>
      <c r="D68" s="233" t="s">
        <v>921</v>
      </c>
      <c r="E68" s="232"/>
      <c r="F68" s="234"/>
      <c r="G68" s="234"/>
      <c r="H68" s="235"/>
    </row>
    <row r="69" spans="1:8" s="155" customFormat="1" ht="23.25" x14ac:dyDescent="0.45">
      <c r="A69" s="175" t="s">
        <v>33</v>
      </c>
      <c r="B69" s="149" t="s">
        <v>672</v>
      </c>
      <c r="C69" s="159" t="s">
        <v>922</v>
      </c>
      <c r="D69" s="160" t="s">
        <v>923</v>
      </c>
      <c r="E69" s="149" t="s">
        <v>924</v>
      </c>
      <c r="F69" s="161">
        <v>20000</v>
      </c>
      <c r="G69" s="153">
        <v>20000</v>
      </c>
      <c r="H69" s="157" t="s">
        <v>925</v>
      </c>
    </row>
    <row r="70" spans="1:8" s="155" customFormat="1" ht="23.25" x14ac:dyDescent="0.45">
      <c r="A70" s="148" t="s">
        <v>926</v>
      </c>
      <c r="B70" s="149" t="s">
        <v>927</v>
      </c>
      <c r="C70" s="194" t="s">
        <v>928</v>
      </c>
      <c r="D70" s="149" t="s">
        <v>929</v>
      </c>
      <c r="E70" s="149" t="s">
        <v>921</v>
      </c>
      <c r="F70" s="195">
        <v>16000</v>
      </c>
      <c r="G70" s="196">
        <v>16000</v>
      </c>
      <c r="H70" s="157" t="s">
        <v>930</v>
      </c>
    </row>
    <row r="71" spans="1:8" s="155" customFormat="1" ht="23.25" x14ac:dyDescent="0.45">
      <c r="A71" s="148" t="s">
        <v>926</v>
      </c>
      <c r="B71" s="149" t="s">
        <v>927</v>
      </c>
      <c r="C71" s="194" t="s">
        <v>931</v>
      </c>
      <c r="D71" s="149" t="s">
        <v>932</v>
      </c>
      <c r="E71" s="149" t="s">
        <v>921</v>
      </c>
      <c r="F71" s="195">
        <v>7000</v>
      </c>
      <c r="G71" s="196">
        <v>7000</v>
      </c>
      <c r="H71" s="157" t="s">
        <v>933</v>
      </c>
    </row>
    <row r="72" spans="1:8" s="174" customFormat="1" ht="26.65" customHeight="1" x14ac:dyDescent="0.45">
      <c r="A72" s="148" t="s">
        <v>698</v>
      </c>
      <c r="B72" s="149" t="s">
        <v>180</v>
      </c>
      <c r="C72" s="194" t="s">
        <v>934</v>
      </c>
      <c r="D72" s="149" t="s">
        <v>935</v>
      </c>
      <c r="E72" s="149" t="s">
        <v>921</v>
      </c>
      <c r="F72" s="195">
        <v>25000</v>
      </c>
      <c r="G72" s="196">
        <v>25000</v>
      </c>
      <c r="H72" s="157" t="s">
        <v>936</v>
      </c>
    </row>
    <row r="73" spans="1:8" s="163" customFormat="1" ht="13.15" customHeight="1" x14ac:dyDescent="0.45">
      <c r="C73" s="197"/>
      <c r="D73" s="198" t="s">
        <v>937</v>
      </c>
      <c r="E73" s="199"/>
      <c r="F73" s="200">
        <f>SUM(F69:F72)</f>
        <v>68000</v>
      </c>
      <c r="G73" s="200">
        <f>SUM(G69:G72)</f>
        <v>68000</v>
      </c>
      <c r="H73" s="201"/>
    </row>
    <row r="74" spans="1:8" s="241" customFormat="1" ht="24" customHeight="1" x14ac:dyDescent="0.45">
      <c r="B74" s="242"/>
      <c r="C74" s="242"/>
      <c r="D74" s="243" t="s">
        <v>938</v>
      </c>
      <c r="E74" s="244"/>
      <c r="F74" s="245">
        <f>F66+F51+F44+F60+F41+F73</f>
        <v>9055405.1799999997</v>
      </c>
      <c r="G74" s="245">
        <f>G66+G51+G44+G60+G41+G73</f>
        <v>9003348</v>
      </c>
      <c r="H74" s="246"/>
    </row>
    <row r="76" spans="1:8" x14ac:dyDescent="0.45">
      <c r="F76" s="248"/>
      <c r="G76" s="248"/>
    </row>
  </sheetData>
  <sheetProtection algorithmName="SHA-512" hashValue="BmCjdwHjsC9NxGTo0nRqKNYlUqoDUzUe5p5r4U5vfwhs4wm1/eIV4HJIJI/UjPdKn8yh44iMVWSdA2U1sfP/Yg==" saltValue="+MyYVNQo9tHX29Tvz44v5Q==" spinCount="100000" sheet="1" objects="1" scenarios="1"/>
  <autoFilter ref="A3:H74" xr:uid="{1212E503-6D20-401A-9536-C5BE01E3D53B}"/>
  <mergeCells count="12">
    <mergeCell ref="H55:H59"/>
    <mergeCell ref="D60:E60"/>
    <mergeCell ref="D66:E66"/>
    <mergeCell ref="D73:E73"/>
    <mergeCell ref="D20:E20"/>
    <mergeCell ref="D39:E39"/>
    <mergeCell ref="D41:E41"/>
    <mergeCell ref="D44:E44"/>
    <mergeCell ref="D51:E51"/>
    <mergeCell ref="A55:A59"/>
    <mergeCell ref="B55:B59"/>
    <mergeCell ref="E55:E59"/>
  </mergeCells>
  <pageMargins left="0.23622047244094491" right="0.23622047244094491" top="0.74803149606299213" bottom="0.74803149606299213" header="0.31496062992125984" footer="0.31496062992125984"/>
  <pageSetup paperSize="9" scale="92" fitToHeight="0" orientation="landscape" r:id="rId1"/>
  <headerFooter>
    <oddFooter>&amp;C&amp;"Arial,Regular"&amp;8 2021-22 to 2024-25 Budget - City of Greater Geelong
Appendix 4: Community Investment &amp; Support Fund</oddFooter>
  </headerFooter>
  <rowBreaks count="2" manualBreakCount="2">
    <brk id="20" max="16383" man="1"/>
    <brk id="61"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D50AE-3E5B-4154-94E2-69B9CF46DF2E}">
  <sheetPr>
    <pageSetUpPr fitToPage="1"/>
  </sheetPr>
  <dimension ref="A1:TG1310"/>
  <sheetViews>
    <sheetView tabSelected="1" zoomScale="90" zoomScaleNormal="90" zoomScaleSheetLayoutView="100" workbookViewId="0">
      <selection activeCell="D11" sqref="D11"/>
    </sheetView>
  </sheetViews>
  <sheetFormatPr defaultRowHeight="14.25" x14ac:dyDescent="0.45"/>
  <cols>
    <col min="1" max="1" width="104" style="320" customWidth="1"/>
    <col min="2" max="2" width="9.59765625" style="321" customWidth="1"/>
    <col min="3" max="3" width="19.265625" style="322" customWidth="1"/>
    <col min="4" max="4" width="18.73046875" style="322" customWidth="1"/>
    <col min="5" max="5" width="14.796875" style="322" customWidth="1"/>
    <col min="6" max="6" width="16.265625" style="323" customWidth="1"/>
    <col min="7" max="7" width="47.33203125" style="257" customWidth="1"/>
    <col min="8" max="8" width="26.265625" bestFit="1" customWidth="1"/>
    <col min="12" max="12" width="9.59765625" bestFit="1" customWidth="1"/>
  </cols>
  <sheetData>
    <row r="1" spans="1:7" s="254" customFormat="1" ht="45.4" customHeight="1" x14ac:dyDescent="0.6">
      <c r="A1" s="249" t="s">
        <v>939</v>
      </c>
      <c r="B1" s="250"/>
      <c r="C1" s="251"/>
      <c r="D1" s="252" t="s">
        <v>940</v>
      </c>
      <c r="E1" s="252"/>
      <c r="F1" s="252"/>
      <c r="G1" s="253"/>
    </row>
    <row r="2" spans="1:7" ht="15.4" customHeight="1" x14ac:dyDescent="0.45">
      <c r="A2" s="247"/>
      <c r="B2" s="255"/>
      <c r="C2"/>
      <c r="D2"/>
      <c r="E2"/>
      <c r="F2" s="256"/>
    </row>
    <row r="3" spans="1:7" ht="47.25" x14ac:dyDescent="0.45">
      <c r="A3" s="258" t="s">
        <v>941</v>
      </c>
      <c r="B3" s="259" t="s">
        <v>942</v>
      </c>
      <c r="C3" s="260" t="s">
        <v>943</v>
      </c>
      <c r="D3" s="260" t="s">
        <v>944</v>
      </c>
      <c r="E3" s="261" t="s">
        <v>945</v>
      </c>
      <c r="F3" s="261" t="s">
        <v>946</v>
      </c>
    </row>
    <row r="4" spans="1:7" s="268" customFormat="1" ht="24.4" customHeight="1" x14ac:dyDescent="0.4">
      <c r="A4" s="262" t="s">
        <v>33</v>
      </c>
      <c r="B4" s="263"/>
      <c r="C4" s="264"/>
      <c r="D4" s="264"/>
      <c r="E4" s="265"/>
      <c r="F4" s="266"/>
      <c r="G4" s="267"/>
    </row>
    <row r="5" spans="1:7" s="268" customFormat="1" ht="24.75" customHeight="1" x14ac:dyDescent="0.4">
      <c r="A5" s="269" t="s">
        <v>947</v>
      </c>
      <c r="B5" s="270"/>
      <c r="C5" s="271"/>
      <c r="D5" s="271"/>
      <c r="E5" s="272"/>
      <c r="F5" s="273"/>
      <c r="G5" s="267"/>
    </row>
    <row r="6" spans="1:7" s="280" customFormat="1" ht="24.75" customHeight="1" x14ac:dyDescent="0.45">
      <c r="A6" s="274" t="s">
        <v>948</v>
      </c>
      <c r="B6" s="275" t="s">
        <v>949</v>
      </c>
      <c r="C6" s="276">
        <v>27.25</v>
      </c>
      <c r="D6" s="276">
        <v>27.4</v>
      </c>
      <c r="E6" s="277">
        <f>D6-C6</f>
        <v>0.14999999999999858</v>
      </c>
      <c r="F6" s="278">
        <f t="shared" ref="F6:F19" si="0">IFERROR(E6/C6,"na")</f>
        <v>5.504587155963251E-3</v>
      </c>
      <c r="G6" s="279"/>
    </row>
    <row r="7" spans="1:7" s="280" customFormat="1" ht="24.75" customHeight="1" x14ac:dyDescent="0.45">
      <c r="A7" s="274" t="s">
        <v>950</v>
      </c>
      <c r="B7" s="275" t="s">
        <v>951</v>
      </c>
      <c r="C7" s="276">
        <v>9.6</v>
      </c>
      <c r="D7" s="276">
        <v>9.75</v>
      </c>
      <c r="E7" s="277">
        <f t="shared" ref="E7:E19" si="1">D7-C7</f>
        <v>0.15000000000000036</v>
      </c>
      <c r="F7" s="278">
        <f t="shared" si="0"/>
        <v>1.5625000000000038E-2</v>
      </c>
      <c r="G7" s="279"/>
    </row>
    <row r="8" spans="1:7" s="280" customFormat="1" ht="24.75" customHeight="1" x14ac:dyDescent="0.45">
      <c r="A8" s="274" t="s">
        <v>952</v>
      </c>
      <c r="B8" s="275" t="s">
        <v>951</v>
      </c>
      <c r="C8" s="276">
        <v>14.7</v>
      </c>
      <c r="D8" s="276">
        <v>14.9</v>
      </c>
      <c r="E8" s="277">
        <f t="shared" si="1"/>
        <v>0.20000000000000107</v>
      </c>
      <c r="F8" s="278">
        <f t="shared" si="0"/>
        <v>1.3605442176870821E-2</v>
      </c>
      <c r="G8" s="279"/>
    </row>
    <row r="9" spans="1:7" s="280" customFormat="1" ht="24.75" customHeight="1" x14ac:dyDescent="0.45">
      <c r="A9" s="274" t="s">
        <v>953</v>
      </c>
      <c r="B9" s="275" t="s">
        <v>951</v>
      </c>
      <c r="C9" s="276">
        <v>80</v>
      </c>
      <c r="D9" s="276">
        <v>85</v>
      </c>
      <c r="E9" s="277">
        <f t="shared" si="1"/>
        <v>5</v>
      </c>
      <c r="F9" s="278">
        <f t="shared" si="0"/>
        <v>6.25E-2</v>
      </c>
      <c r="G9" s="279"/>
    </row>
    <row r="10" spans="1:7" s="280" customFormat="1" ht="24.75" customHeight="1" x14ac:dyDescent="0.45">
      <c r="A10" s="274" t="s">
        <v>954</v>
      </c>
      <c r="B10" s="275" t="s">
        <v>951</v>
      </c>
      <c r="C10" s="276">
        <v>0</v>
      </c>
      <c r="D10" s="276">
        <v>0</v>
      </c>
      <c r="E10" s="277">
        <f t="shared" si="1"/>
        <v>0</v>
      </c>
      <c r="F10" s="278" t="str">
        <f t="shared" si="0"/>
        <v>na</v>
      </c>
      <c r="G10" s="279"/>
    </row>
    <row r="11" spans="1:7" s="280" customFormat="1" ht="24.75" customHeight="1" x14ac:dyDescent="0.45">
      <c r="A11" s="274" t="s">
        <v>955</v>
      </c>
      <c r="B11" s="275" t="s">
        <v>951</v>
      </c>
      <c r="C11" s="276">
        <v>832.8</v>
      </c>
      <c r="D11" s="276">
        <v>860.5</v>
      </c>
      <c r="E11" s="277">
        <f t="shared" si="1"/>
        <v>27.700000000000045</v>
      </c>
      <c r="F11" s="278">
        <f t="shared" si="0"/>
        <v>3.3261287223823301E-2</v>
      </c>
      <c r="G11" s="279"/>
    </row>
    <row r="12" spans="1:7" s="280" customFormat="1" ht="24.75" customHeight="1" x14ac:dyDescent="0.45">
      <c r="A12" s="274" t="s">
        <v>956</v>
      </c>
      <c r="B12" s="275" t="s">
        <v>951</v>
      </c>
      <c r="C12" s="276">
        <v>88.4</v>
      </c>
      <c r="D12" s="276">
        <v>91.4</v>
      </c>
      <c r="E12" s="277">
        <f t="shared" si="1"/>
        <v>3</v>
      </c>
      <c r="F12" s="278">
        <f t="shared" si="0"/>
        <v>3.3936651583710405E-2</v>
      </c>
      <c r="G12" s="279"/>
    </row>
    <row r="13" spans="1:7" s="280" customFormat="1" ht="24.75" customHeight="1" x14ac:dyDescent="0.45">
      <c r="A13" s="274" t="s">
        <v>957</v>
      </c>
      <c r="B13" s="275" t="s">
        <v>951</v>
      </c>
      <c r="C13" s="276">
        <v>329.4</v>
      </c>
      <c r="D13" s="276">
        <v>339.8</v>
      </c>
      <c r="E13" s="277">
        <f t="shared" si="1"/>
        <v>10.400000000000034</v>
      </c>
      <c r="F13" s="278">
        <f t="shared" si="0"/>
        <v>3.15725561627202E-2</v>
      </c>
      <c r="G13" s="279"/>
    </row>
    <row r="14" spans="1:7" s="280" customFormat="1" ht="24.75" customHeight="1" x14ac:dyDescent="0.45">
      <c r="A14" s="274" t="s">
        <v>958</v>
      </c>
      <c r="B14" s="275" t="s">
        <v>951</v>
      </c>
      <c r="C14" s="276">
        <v>320.2</v>
      </c>
      <c r="D14" s="276">
        <v>330.7</v>
      </c>
      <c r="E14" s="277">
        <f t="shared" si="1"/>
        <v>10.5</v>
      </c>
      <c r="F14" s="278">
        <f t="shared" si="0"/>
        <v>3.2792004996876956E-2</v>
      </c>
      <c r="G14" s="279"/>
    </row>
    <row r="15" spans="1:7" s="280" customFormat="1" ht="24.75" customHeight="1" x14ac:dyDescent="0.45">
      <c r="A15" s="274" t="s">
        <v>959</v>
      </c>
      <c r="B15" s="275" t="s">
        <v>951</v>
      </c>
      <c r="C15" s="276">
        <v>20.2</v>
      </c>
      <c r="D15" s="276">
        <v>20.7</v>
      </c>
      <c r="E15" s="277">
        <f t="shared" si="1"/>
        <v>0.5</v>
      </c>
      <c r="F15" s="278">
        <f t="shared" si="0"/>
        <v>2.4752475247524754E-2</v>
      </c>
      <c r="G15" s="279"/>
    </row>
    <row r="16" spans="1:7" s="280" customFormat="1" ht="24.75" customHeight="1" x14ac:dyDescent="0.45">
      <c r="A16" s="274" t="s">
        <v>960</v>
      </c>
      <c r="B16" s="275" t="s">
        <v>951</v>
      </c>
      <c r="C16" s="276">
        <v>144.5</v>
      </c>
      <c r="D16" s="276">
        <v>148.1</v>
      </c>
      <c r="E16" s="277">
        <f t="shared" si="1"/>
        <v>3.5999999999999943</v>
      </c>
      <c r="F16" s="278">
        <f t="shared" si="0"/>
        <v>2.4913494809688543E-2</v>
      </c>
      <c r="G16" s="279"/>
    </row>
    <row r="17" spans="1:7" s="280" customFormat="1" ht="24.75" customHeight="1" x14ac:dyDescent="0.45">
      <c r="A17" s="274" t="s">
        <v>961</v>
      </c>
      <c r="B17" s="275" t="s">
        <v>951</v>
      </c>
      <c r="C17" s="276">
        <v>153.19999999999999</v>
      </c>
      <c r="D17" s="276">
        <v>157</v>
      </c>
      <c r="E17" s="277">
        <f t="shared" si="1"/>
        <v>3.8000000000000114</v>
      </c>
      <c r="F17" s="278">
        <f t="shared" si="0"/>
        <v>2.4804177545691981E-2</v>
      </c>
      <c r="G17" s="279"/>
    </row>
    <row r="18" spans="1:7" s="280" customFormat="1" ht="24.75" customHeight="1" x14ac:dyDescent="0.45">
      <c r="A18" s="274" t="s">
        <v>962</v>
      </c>
      <c r="B18" s="275" t="s">
        <v>951</v>
      </c>
      <c r="C18" s="276">
        <v>30</v>
      </c>
      <c r="D18" s="276">
        <v>30</v>
      </c>
      <c r="E18" s="277">
        <f t="shared" si="1"/>
        <v>0</v>
      </c>
      <c r="F18" s="278">
        <f t="shared" si="0"/>
        <v>0</v>
      </c>
      <c r="G18" s="279"/>
    </row>
    <row r="19" spans="1:7" s="280" customFormat="1" ht="24.75" customHeight="1" x14ac:dyDescent="0.45">
      <c r="A19" s="274" t="s">
        <v>963</v>
      </c>
      <c r="B19" s="275" t="s">
        <v>951</v>
      </c>
      <c r="C19" s="276">
        <v>95</v>
      </c>
      <c r="D19" s="276">
        <v>100</v>
      </c>
      <c r="E19" s="277">
        <f t="shared" si="1"/>
        <v>5</v>
      </c>
      <c r="F19" s="278">
        <f t="shared" si="0"/>
        <v>5.2631578947368418E-2</v>
      </c>
      <c r="G19" s="279"/>
    </row>
    <row r="20" spans="1:7" s="280" customFormat="1" ht="24.75" customHeight="1" x14ac:dyDescent="0.45">
      <c r="A20" s="274"/>
      <c r="B20" s="281"/>
      <c r="C20" s="276"/>
      <c r="D20" s="276"/>
      <c r="E20" s="277"/>
      <c r="F20" s="278"/>
      <c r="G20" s="279"/>
    </row>
    <row r="21" spans="1:7" s="280" customFormat="1" ht="23.25" customHeight="1" x14ac:dyDescent="0.45">
      <c r="A21" s="282" t="s">
        <v>39</v>
      </c>
      <c r="B21" s="283"/>
      <c r="C21" s="284"/>
      <c r="D21" s="284"/>
      <c r="E21" s="285"/>
      <c r="F21" s="286"/>
      <c r="G21" s="279"/>
    </row>
    <row r="22" spans="1:7" s="280" customFormat="1" ht="24.75" customHeight="1" x14ac:dyDescent="0.45">
      <c r="A22" s="269" t="s">
        <v>964</v>
      </c>
      <c r="B22" s="287"/>
      <c r="C22" s="288"/>
      <c r="D22" s="288"/>
      <c r="E22" s="289"/>
      <c r="F22" s="290"/>
      <c r="G22" s="279"/>
    </row>
    <row r="23" spans="1:7" s="280" customFormat="1" ht="24.75" customHeight="1" x14ac:dyDescent="0.45">
      <c r="A23" s="274" t="s">
        <v>965</v>
      </c>
      <c r="B23" s="275" t="s">
        <v>951</v>
      </c>
      <c r="C23" s="276">
        <v>150</v>
      </c>
      <c r="D23" s="276">
        <v>153</v>
      </c>
      <c r="E23" s="277">
        <f t="shared" ref="E23:E26" si="2">D23-C23</f>
        <v>3</v>
      </c>
      <c r="F23" s="278">
        <f t="shared" ref="F23:F26" si="3">IFERROR(E23/C23,"na")</f>
        <v>0.02</v>
      </c>
      <c r="G23" s="279"/>
    </row>
    <row r="24" spans="1:7" s="280" customFormat="1" ht="24.75" customHeight="1" x14ac:dyDescent="0.45">
      <c r="A24" s="274" t="s">
        <v>966</v>
      </c>
      <c r="B24" s="275" t="s">
        <v>949</v>
      </c>
      <c r="C24" s="276">
        <v>185</v>
      </c>
      <c r="D24" s="276">
        <v>185</v>
      </c>
      <c r="E24" s="277">
        <f t="shared" si="2"/>
        <v>0</v>
      </c>
      <c r="F24" s="278">
        <f t="shared" si="3"/>
        <v>0</v>
      </c>
      <c r="G24" s="279"/>
    </row>
    <row r="25" spans="1:7" s="280" customFormat="1" ht="24.75" customHeight="1" x14ac:dyDescent="0.45">
      <c r="A25" s="274" t="s">
        <v>967</v>
      </c>
      <c r="B25" s="275" t="s">
        <v>951</v>
      </c>
      <c r="C25" s="276">
        <v>155</v>
      </c>
      <c r="D25" s="276">
        <v>158</v>
      </c>
      <c r="E25" s="277">
        <f t="shared" si="2"/>
        <v>3</v>
      </c>
      <c r="F25" s="278">
        <f t="shared" si="3"/>
        <v>1.935483870967742E-2</v>
      </c>
      <c r="G25" s="279"/>
    </row>
    <row r="26" spans="1:7" s="280" customFormat="1" ht="24.75" customHeight="1" x14ac:dyDescent="0.45">
      <c r="A26" s="274" t="s">
        <v>968</v>
      </c>
      <c r="B26" s="275" t="s">
        <v>951</v>
      </c>
      <c r="C26" s="276">
        <v>210</v>
      </c>
      <c r="D26" s="276">
        <v>215</v>
      </c>
      <c r="E26" s="277">
        <f t="shared" si="2"/>
        <v>5</v>
      </c>
      <c r="F26" s="278">
        <f t="shared" si="3"/>
        <v>2.3809523809523808E-2</v>
      </c>
      <c r="G26" s="279"/>
    </row>
    <row r="27" spans="1:7" s="280" customFormat="1" ht="24.75" customHeight="1" x14ac:dyDescent="0.45">
      <c r="A27" s="269" t="s">
        <v>844</v>
      </c>
      <c r="B27" s="287"/>
      <c r="C27" s="288"/>
      <c r="D27" s="288"/>
      <c r="E27" s="289"/>
      <c r="F27" s="290"/>
      <c r="G27" s="279"/>
    </row>
    <row r="28" spans="1:7" s="280" customFormat="1" ht="24.75" customHeight="1" x14ac:dyDescent="0.45">
      <c r="A28" s="274" t="s">
        <v>969</v>
      </c>
      <c r="B28" s="275" t="s">
        <v>951</v>
      </c>
      <c r="C28" s="276">
        <v>241</v>
      </c>
      <c r="D28" s="276">
        <v>241</v>
      </c>
      <c r="E28" s="277">
        <f t="shared" ref="E28:E30" si="4">D28-C28</f>
        <v>0</v>
      </c>
      <c r="F28" s="278">
        <f t="shared" ref="F28:F30" si="5">IFERROR(E28/C28,"na")</f>
        <v>0</v>
      </c>
      <c r="G28" s="279"/>
    </row>
    <row r="29" spans="1:7" s="280" customFormat="1" ht="24.75" customHeight="1" x14ac:dyDescent="0.45">
      <c r="A29" s="274" t="s">
        <v>970</v>
      </c>
      <c r="B29" s="275" t="s">
        <v>949</v>
      </c>
      <c r="C29" s="276">
        <v>1650</v>
      </c>
      <c r="D29" s="276">
        <v>1650</v>
      </c>
      <c r="E29" s="277">
        <f t="shared" si="4"/>
        <v>0</v>
      </c>
      <c r="F29" s="278">
        <f t="shared" si="5"/>
        <v>0</v>
      </c>
      <c r="G29" s="279"/>
    </row>
    <row r="30" spans="1:7" s="280" customFormat="1" ht="24.75" customHeight="1" x14ac:dyDescent="0.45">
      <c r="A30" s="274" t="s">
        <v>971</v>
      </c>
      <c r="B30" s="275" t="s">
        <v>972</v>
      </c>
      <c r="C30" s="276">
        <v>500</v>
      </c>
      <c r="D30" s="276">
        <v>500</v>
      </c>
      <c r="E30" s="277">
        <f t="shared" si="4"/>
        <v>0</v>
      </c>
      <c r="F30" s="278">
        <f t="shared" si="5"/>
        <v>0</v>
      </c>
      <c r="G30" s="279"/>
    </row>
    <row r="31" spans="1:7" s="280" customFormat="1" ht="24.75" customHeight="1" x14ac:dyDescent="0.45">
      <c r="A31" s="269" t="s">
        <v>973</v>
      </c>
      <c r="B31" s="287"/>
      <c r="C31" s="288"/>
      <c r="D31" s="288"/>
      <c r="E31" s="289"/>
      <c r="F31" s="290"/>
      <c r="G31" s="279"/>
    </row>
    <row r="32" spans="1:7" s="280" customFormat="1" ht="24.75" customHeight="1" x14ac:dyDescent="0.45">
      <c r="A32" s="274" t="s">
        <v>974</v>
      </c>
      <c r="B32" s="275" t="s">
        <v>951</v>
      </c>
      <c r="C32" s="276">
        <v>192</v>
      </c>
      <c r="D32" s="276">
        <v>222</v>
      </c>
      <c r="E32" s="277">
        <f t="shared" ref="E32:E49" si="6">D32-C32</f>
        <v>30</v>
      </c>
      <c r="F32" s="278">
        <f t="shared" ref="F32:F49" si="7">IFERROR(E32/C32,"na")</f>
        <v>0.15625</v>
      </c>
      <c r="G32" s="279"/>
    </row>
    <row r="33" spans="1:7" s="280" customFormat="1" ht="24.75" customHeight="1" x14ac:dyDescent="0.45">
      <c r="A33" s="274" t="s">
        <v>975</v>
      </c>
      <c r="B33" s="275" t="s">
        <v>951</v>
      </c>
      <c r="C33" s="276">
        <v>211</v>
      </c>
      <c r="D33" s="276">
        <v>216</v>
      </c>
      <c r="E33" s="277">
        <f t="shared" si="6"/>
        <v>5</v>
      </c>
      <c r="F33" s="278">
        <f t="shared" si="7"/>
        <v>2.3696682464454975E-2</v>
      </c>
      <c r="G33" s="279"/>
    </row>
    <row r="34" spans="1:7" s="280" customFormat="1" ht="24.75" customHeight="1" x14ac:dyDescent="0.45">
      <c r="A34" s="274" t="s">
        <v>976</v>
      </c>
      <c r="B34" s="275" t="s">
        <v>951</v>
      </c>
      <c r="C34" s="276">
        <v>226</v>
      </c>
      <c r="D34" s="276">
        <v>231</v>
      </c>
      <c r="E34" s="277">
        <f t="shared" si="6"/>
        <v>5</v>
      </c>
      <c r="F34" s="278">
        <f t="shared" si="7"/>
        <v>2.2123893805309734E-2</v>
      </c>
      <c r="G34" s="279"/>
    </row>
    <row r="35" spans="1:7" s="280" customFormat="1" ht="24.75" customHeight="1" x14ac:dyDescent="0.45">
      <c r="A35" s="274" t="s">
        <v>977</v>
      </c>
      <c r="B35" s="275" t="s">
        <v>951</v>
      </c>
      <c r="C35" s="276">
        <v>224</v>
      </c>
      <c r="D35" s="276">
        <v>229</v>
      </c>
      <c r="E35" s="277">
        <f t="shared" si="6"/>
        <v>5</v>
      </c>
      <c r="F35" s="278">
        <f t="shared" si="7"/>
        <v>2.2321428571428572E-2</v>
      </c>
      <c r="G35" s="279"/>
    </row>
    <row r="36" spans="1:7" s="280" customFormat="1" ht="24.75" customHeight="1" x14ac:dyDescent="0.45">
      <c r="A36" s="274" t="s">
        <v>978</v>
      </c>
      <c r="B36" s="275" t="s">
        <v>951</v>
      </c>
      <c r="C36" s="276">
        <v>149</v>
      </c>
      <c r="D36" s="276">
        <v>149</v>
      </c>
      <c r="E36" s="277">
        <f t="shared" si="6"/>
        <v>0</v>
      </c>
      <c r="F36" s="278">
        <f t="shared" si="7"/>
        <v>0</v>
      </c>
      <c r="G36" s="279"/>
    </row>
    <row r="37" spans="1:7" s="280" customFormat="1" ht="24.75" customHeight="1" x14ac:dyDescent="0.45">
      <c r="A37" s="274" t="s">
        <v>979</v>
      </c>
      <c r="B37" s="275" t="s">
        <v>951</v>
      </c>
      <c r="C37" s="276">
        <v>204</v>
      </c>
      <c r="D37" s="276">
        <v>209</v>
      </c>
      <c r="E37" s="277">
        <f t="shared" si="6"/>
        <v>5</v>
      </c>
      <c r="F37" s="278">
        <f t="shared" si="7"/>
        <v>2.4509803921568627E-2</v>
      </c>
      <c r="G37" s="279"/>
    </row>
    <row r="38" spans="1:7" s="280" customFormat="1" ht="24.75" customHeight="1" x14ac:dyDescent="0.45">
      <c r="A38" s="274" t="s">
        <v>980</v>
      </c>
      <c r="B38" s="275" t="s">
        <v>951</v>
      </c>
      <c r="C38" s="276">
        <v>223</v>
      </c>
      <c r="D38" s="276">
        <v>228</v>
      </c>
      <c r="E38" s="277">
        <f t="shared" si="6"/>
        <v>5</v>
      </c>
      <c r="F38" s="278">
        <f t="shared" si="7"/>
        <v>2.2421524663677129E-2</v>
      </c>
      <c r="G38" s="279"/>
    </row>
    <row r="39" spans="1:7" s="280" customFormat="1" ht="24.75" customHeight="1" x14ac:dyDescent="0.45">
      <c r="A39" s="274" t="s">
        <v>981</v>
      </c>
      <c r="B39" s="275" t="s">
        <v>951</v>
      </c>
      <c r="C39" s="276">
        <v>224</v>
      </c>
      <c r="D39" s="276">
        <v>229</v>
      </c>
      <c r="E39" s="277">
        <f t="shared" si="6"/>
        <v>5</v>
      </c>
      <c r="F39" s="278">
        <f t="shared" si="7"/>
        <v>2.2321428571428572E-2</v>
      </c>
      <c r="G39" s="279"/>
    </row>
    <row r="40" spans="1:7" s="280" customFormat="1" ht="24.75" customHeight="1" x14ac:dyDescent="0.45">
      <c r="A40" s="274" t="s">
        <v>982</v>
      </c>
      <c r="B40" s="275" t="s">
        <v>951</v>
      </c>
      <c r="C40" s="276">
        <v>119</v>
      </c>
      <c r="D40" s="276">
        <v>119</v>
      </c>
      <c r="E40" s="277">
        <f t="shared" si="6"/>
        <v>0</v>
      </c>
      <c r="F40" s="278">
        <f t="shared" si="7"/>
        <v>0</v>
      </c>
      <c r="G40" s="279"/>
    </row>
    <row r="41" spans="1:7" s="280" customFormat="1" ht="24.75" customHeight="1" x14ac:dyDescent="0.45">
      <c r="A41" s="274" t="s">
        <v>983</v>
      </c>
      <c r="B41" s="275" t="s">
        <v>951</v>
      </c>
      <c r="C41" s="276">
        <v>199</v>
      </c>
      <c r="D41" s="276">
        <v>204</v>
      </c>
      <c r="E41" s="277">
        <f t="shared" si="6"/>
        <v>5</v>
      </c>
      <c r="F41" s="278">
        <f t="shared" si="7"/>
        <v>2.5125628140703519E-2</v>
      </c>
      <c r="G41" s="279"/>
    </row>
    <row r="42" spans="1:7" s="280" customFormat="1" ht="24.75" customHeight="1" x14ac:dyDescent="0.45">
      <c r="A42" s="274" t="s">
        <v>984</v>
      </c>
      <c r="B42" s="275" t="s">
        <v>951</v>
      </c>
      <c r="C42" s="276">
        <v>214</v>
      </c>
      <c r="D42" s="276">
        <v>219</v>
      </c>
      <c r="E42" s="277">
        <f t="shared" si="6"/>
        <v>5</v>
      </c>
      <c r="F42" s="278">
        <f t="shared" si="7"/>
        <v>2.336448598130841E-2</v>
      </c>
      <c r="G42" s="279"/>
    </row>
    <row r="43" spans="1:7" s="280" customFormat="1" ht="24.75" customHeight="1" x14ac:dyDescent="0.45">
      <c r="A43" s="274" t="s">
        <v>985</v>
      </c>
      <c r="B43" s="275" t="s">
        <v>951</v>
      </c>
      <c r="C43" s="276">
        <v>224</v>
      </c>
      <c r="D43" s="276">
        <v>230</v>
      </c>
      <c r="E43" s="277">
        <f t="shared" si="6"/>
        <v>6</v>
      </c>
      <c r="F43" s="278">
        <f t="shared" si="7"/>
        <v>2.6785714285714284E-2</v>
      </c>
      <c r="G43" s="279"/>
    </row>
    <row r="44" spans="1:7" s="280" customFormat="1" ht="24.75" customHeight="1" x14ac:dyDescent="0.45">
      <c r="A44" s="274" t="s">
        <v>986</v>
      </c>
      <c r="B44" s="275" t="s">
        <v>951</v>
      </c>
      <c r="C44" s="276">
        <v>192</v>
      </c>
      <c r="D44" s="276">
        <v>222</v>
      </c>
      <c r="E44" s="277">
        <f t="shared" si="6"/>
        <v>30</v>
      </c>
      <c r="F44" s="278">
        <f t="shared" si="7"/>
        <v>0.15625</v>
      </c>
      <c r="G44" s="279"/>
    </row>
    <row r="45" spans="1:7" s="280" customFormat="1" ht="24.75" customHeight="1" x14ac:dyDescent="0.45">
      <c r="A45" s="274" t="s">
        <v>987</v>
      </c>
      <c r="B45" s="275" t="s">
        <v>951</v>
      </c>
      <c r="C45" s="276">
        <v>149</v>
      </c>
      <c r="D45" s="276">
        <v>149</v>
      </c>
      <c r="E45" s="277">
        <f t="shared" si="6"/>
        <v>0</v>
      </c>
      <c r="F45" s="278">
        <f t="shared" si="7"/>
        <v>0</v>
      </c>
      <c r="G45" s="279"/>
    </row>
    <row r="46" spans="1:7" s="280" customFormat="1" ht="24.75" customHeight="1" x14ac:dyDescent="0.45">
      <c r="A46" s="274" t="s">
        <v>988</v>
      </c>
      <c r="B46" s="275" t="s">
        <v>951</v>
      </c>
      <c r="C46" s="276">
        <v>119</v>
      </c>
      <c r="D46" s="276">
        <v>119</v>
      </c>
      <c r="E46" s="277">
        <f t="shared" si="6"/>
        <v>0</v>
      </c>
      <c r="F46" s="278">
        <f t="shared" si="7"/>
        <v>0</v>
      </c>
      <c r="G46" s="279"/>
    </row>
    <row r="47" spans="1:7" s="280" customFormat="1" ht="24.75" customHeight="1" x14ac:dyDescent="0.45">
      <c r="A47" s="274" t="s">
        <v>989</v>
      </c>
      <c r="B47" s="275" t="s">
        <v>951</v>
      </c>
      <c r="C47" s="276">
        <v>233</v>
      </c>
      <c r="D47" s="276">
        <v>238</v>
      </c>
      <c r="E47" s="277">
        <f t="shared" si="6"/>
        <v>5</v>
      </c>
      <c r="F47" s="278">
        <f t="shared" si="7"/>
        <v>2.1459227467811159E-2</v>
      </c>
      <c r="G47" s="279"/>
    </row>
    <row r="48" spans="1:7" s="280" customFormat="1" ht="24.75" customHeight="1" x14ac:dyDescent="0.45">
      <c r="A48" s="274" t="s">
        <v>990</v>
      </c>
      <c r="B48" s="275" t="s">
        <v>951</v>
      </c>
      <c r="C48" s="276">
        <v>230</v>
      </c>
      <c r="D48" s="276">
        <v>235</v>
      </c>
      <c r="E48" s="277">
        <f t="shared" si="6"/>
        <v>5</v>
      </c>
      <c r="F48" s="278">
        <f t="shared" si="7"/>
        <v>2.1739130434782608E-2</v>
      </c>
      <c r="G48" s="279"/>
    </row>
    <row r="49" spans="1:7" s="280" customFormat="1" ht="24.75" customHeight="1" x14ac:dyDescent="0.45">
      <c r="A49" s="274" t="s">
        <v>991</v>
      </c>
      <c r="B49" s="275" t="s">
        <v>951</v>
      </c>
      <c r="C49" s="276">
        <v>221</v>
      </c>
      <c r="D49" s="276">
        <v>226</v>
      </c>
      <c r="E49" s="277">
        <f t="shared" si="6"/>
        <v>5</v>
      </c>
      <c r="F49" s="278">
        <f t="shared" si="7"/>
        <v>2.2624434389140271E-2</v>
      </c>
      <c r="G49" s="279"/>
    </row>
    <row r="50" spans="1:7" s="280" customFormat="1" ht="24.75" customHeight="1" x14ac:dyDescent="0.45">
      <c r="A50" s="269" t="s">
        <v>992</v>
      </c>
      <c r="B50" s="287"/>
      <c r="C50" s="288"/>
      <c r="D50" s="288"/>
      <c r="E50" s="289"/>
      <c r="F50" s="290"/>
      <c r="G50" s="279"/>
    </row>
    <row r="51" spans="1:7" s="280" customFormat="1" ht="24.75" customHeight="1" x14ac:dyDescent="0.45">
      <c r="A51" s="274" t="s">
        <v>993</v>
      </c>
      <c r="B51" s="275" t="s">
        <v>951</v>
      </c>
      <c r="C51" s="276">
        <v>200</v>
      </c>
      <c r="D51" s="276">
        <v>205</v>
      </c>
      <c r="E51" s="277">
        <f t="shared" ref="E51:E54" si="8">D51-C51</f>
        <v>5</v>
      </c>
      <c r="F51" s="278">
        <f t="shared" ref="F51:F54" si="9">IFERROR(E51/C51,"na")</f>
        <v>2.5000000000000001E-2</v>
      </c>
      <c r="G51" s="279"/>
    </row>
    <row r="52" spans="1:7" s="280" customFormat="1" ht="24.75" customHeight="1" x14ac:dyDescent="0.45">
      <c r="A52" s="274" t="s">
        <v>994</v>
      </c>
      <c r="B52" s="275" t="s">
        <v>951</v>
      </c>
      <c r="C52" s="276">
        <v>144</v>
      </c>
      <c r="D52" s="276">
        <v>148.6</v>
      </c>
      <c r="E52" s="277">
        <f t="shared" si="8"/>
        <v>4.5999999999999943</v>
      </c>
      <c r="F52" s="278">
        <f t="shared" si="9"/>
        <v>3.1944444444444407E-2</v>
      </c>
      <c r="G52" s="279"/>
    </row>
    <row r="53" spans="1:7" s="280" customFormat="1" ht="24.75" customHeight="1" x14ac:dyDescent="0.45">
      <c r="A53" s="274" t="s">
        <v>995</v>
      </c>
      <c r="B53" s="275" t="s">
        <v>951</v>
      </c>
      <c r="C53" s="276">
        <v>429</v>
      </c>
      <c r="D53" s="276">
        <v>494</v>
      </c>
      <c r="E53" s="277">
        <f t="shared" si="8"/>
        <v>65</v>
      </c>
      <c r="F53" s="278">
        <f t="shared" si="9"/>
        <v>0.15151515151515152</v>
      </c>
      <c r="G53" s="279"/>
    </row>
    <row r="54" spans="1:7" s="280" customFormat="1" ht="24.75" customHeight="1" x14ac:dyDescent="0.45">
      <c r="A54" s="274" t="s">
        <v>996</v>
      </c>
      <c r="B54" s="275" t="s">
        <v>951</v>
      </c>
      <c r="C54" s="276">
        <v>364</v>
      </c>
      <c r="D54" s="276">
        <v>429</v>
      </c>
      <c r="E54" s="277">
        <f t="shared" si="8"/>
        <v>65</v>
      </c>
      <c r="F54" s="278">
        <f t="shared" si="9"/>
        <v>0.17857142857142858</v>
      </c>
      <c r="G54" s="279"/>
    </row>
    <row r="55" spans="1:7" s="280" customFormat="1" ht="24.75" customHeight="1" x14ac:dyDescent="0.45">
      <c r="A55" s="269" t="s">
        <v>997</v>
      </c>
      <c r="B55" s="287"/>
      <c r="C55" s="288"/>
      <c r="D55" s="288"/>
      <c r="E55" s="289"/>
      <c r="F55" s="290"/>
      <c r="G55" s="279"/>
    </row>
    <row r="56" spans="1:7" s="280" customFormat="1" ht="24.75" customHeight="1" x14ac:dyDescent="0.45">
      <c r="A56" s="274" t="s">
        <v>998</v>
      </c>
      <c r="B56" s="275" t="s">
        <v>951</v>
      </c>
      <c r="C56" s="276">
        <v>23</v>
      </c>
      <c r="D56" s="276">
        <v>29</v>
      </c>
      <c r="E56" s="277">
        <f>D56-C56</f>
        <v>6</v>
      </c>
      <c r="F56" s="278">
        <f t="shared" ref="F56:F77" si="10">IFERROR(E56/C56,"na")</f>
        <v>0.2608695652173913</v>
      </c>
      <c r="G56" s="279"/>
    </row>
    <row r="57" spans="1:7" s="280" customFormat="1" ht="24.75" customHeight="1" x14ac:dyDescent="0.45">
      <c r="A57" s="274" t="s">
        <v>999</v>
      </c>
      <c r="B57" s="275" t="s">
        <v>951</v>
      </c>
      <c r="C57" s="276">
        <v>45</v>
      </c>
      <c r="D57" s="276">
        <v>57</v>
      </c>
      <c r="E57" s="277">
        <f t="shared" ref="E57:E77" si="11">D57-C57</f>
        <v>12</v>
      </c>
      <c r="F57" s="278">
        <f t="shared" si="10"/>
        <v>0.26666666666666666</v>
      </c>
      <c r="G57" s="279"/>
    </row>
    <row r="58" spans="1:7" s="280" customFormat="1" ht="24.75" customHeight="1" x14ac:dyDescent="0.45">
      <c r="A58" s="274" t="s">
        <v>1000</v>
      </c>
      <c r="B58" s="275" t="s">
        <v>951</v>
      </c>
      <c r="C58" s="276">
        <v>59.5</v>
      </c>
      <c r="D58" s="276">
        <v>76</v>
      </c>
      <c r="E58" s="277">
        <f t="shared" si="11"/>
        <v>16.5</v>
      </c>
      <c r="F58" s="278">
        <f t="shared" si="10"/>
        <v>0.27731092436974791</v>
      </c>
      <c r="G58" s="279"/>
    </row>
    <row r="59" spans="1:7" s="280" customFormat="1" ht="24.75" customHeight="1" x14ac:dyDescent="0.45">
      <c r="A59" s="274" t="s">
        <v>1001</v>
      </c>
      <c r="B59" s="275" t="s">
        <v>951</v>
      </c>
      <c r="C59" s="276">
        <v>59.5</v>
      </c>
      <c r="D59" s="276">
        <v>76</v>
      </c>
      <c r="E59" s="277">
        <f t="shared" si="11"/>
        <v>16.5</v>
      </c>
      <c r="F59" s="278">
        <f t="shared" si="10"/>
        <v>0.27731092436974791</v>
      </c>
      <c r="G59" s="279"/>
    </row>
    <row r="60" spans="1:7" s="280" customFormat="1" ht="24.75" customHeight="1" x14ac:dyDescent="0.45">
      <c r="A60" s="274" t="s">
        <v>1002</v>
      </c>
      <c r="B60" s="275" t="s">
        <v>951</v>
      </c>
      <c r="C60" s="276">
        <v>119</v>
      </c>
      <c r="D60" s="276">
        <v>152</v>
      </c>
      <c r="E60" s="277">
        <f t="shared" si="11"/>
        <v>33</v>
      </c>
      <c r="F60" s="278">
        <f t="shared" si="10"/>
        <v>0.27731092436974791</v>
      </c>
      <c r="G60" s="279"/>
    </row>
    <row r="61" spans="1:7" s="280" customFormat="1" ht="24.75" customHeight="1" x14ac:dyDescent="0.45">
      <c r="A61" s="274" t="s">
        <v>1003</v>
      </c>
      <c r="B61" s="275" t="s">
        <v>951</v>
      </c>
      <c r="C61" s="276">
        <v>10</v>
      </c>
      <c r="D61" s="276">
        <v>10</v>
      </c>
      <c r="E61" s="277">
        <f t="shared" si="11"/>
        <v>0</v>
      </c>
      <c r="F61" s="278">
        <f t="shared" si="10"/>
        <v>0</v>
      </c>
      <c r="G61" s="279"/>
    </row>
    <row r="62" spans="1:7" s="280" customFormat="1" ht="24.75" customHeight="1" x14ac:dyDescent="0.45">
      <c r="A62" s="274" t="s">
        <v>1004</v>
      </c>
      <c r="B62" s="275" t="s">
        <v>951</v>
      </c>
      <c r="C62" s="276">
        <v>11</v>
      </c>
      <c r="D62" s="276">
        <v>11</v>
      </c>
      <c r="E62" s="277">
        <f t="shared" si="11"/>
        <v>0</v>
      </c>
      <c r="F62" s="278">
        <f t="shared" si="10"/>
        <v>0</v>
      </c>
      <c r="G62" s="279"/>
    </row>
    <row r="63" spans="1:7" s="280" customFormat="1" ht="24.75" customHeight="1" x14ac:dyDescent="0.45">
      <c r="A63" s="274" t="s">
        <v>1005</v>
      </c>
      <c r="B63" s="275" t="s">
        <v>951</v>
      </c>
      <c r="C63" s="276">
        <v>34</v>
      </c>
      <c r="D63" s="276">
        <v>34</v>
      </c>
      <c r="E63" s="277">
        <f t="shared" si="11"/>
        <v>0</v>
      </c>
      <c r="F63" s="278">
        <f t="shared" si="10"/>
        <v>0</v>
      </c>
      <c r="G63" s="279"/>
    </row>
    <row r="64" spans="1:7" s="280" customFormat="1" ht="24.75" customHeight="1" x14ac:dyDescent="0.45">
      <c r="A64" s="274" t="s">
        <v>1006</v>
      </c>
      <c r="B64" s="275" t="s">
        <v>951</v>
      </c>
      <c r="C64" s="276">
        <v>123.3</v>
      </c>
      <c r="D64" s="276">
        <v>165.9</v>
      </c>
      <c r="E64" s="277">
        <f t="shared" si="11"/>
        <v>42.600000000000009</v>
      </c>
      <c r="F64" s="278">
        <f t="shared" si="10"/>
        <v>0.34549878345498791</v>
      </c>
      <c r="G64" s="279"/>
    </row>
    <row r="65" spans="1:7" s="280" customFormat="1" ht="24.75" customHeight="1" x14ac:dyDescent="0.45">
      <c r="A65" s="274" t="s">
        <v>1007</v>
      </c>
      <c r="B65" s="275" t="s">
        <v>951</v>
      </c>
      <c r="C65" s="276">
        <v>25</v>
      </c>
      <c r="D65" s="276">
        <v>25</v>
      </c>
      <c r="E65" s="277">
        <f t="shared" si="11"/>
        <v>0</v>
      </c>
      <c r="F65" s="278">
        <f t="shared" si="10"/>
        <v>0</v>
      </c>
      <c r="G65" s="279"/>
    </row>
    <row r="66" spans="1:7" s="280" customFormat="1" ht="24.75" customHeight="1" x14ac:dyDescent="0.45">
      <c r="A66" s="274" t="s">
        <v>1008</v>
      </c>
      <c r="B66" s="275" t="s">
        <v>951</v>
      </c>
      <c r="C66" s="276">
        <v>59.5</v>
      </c>
      <c r="D66" s="276">
        <v>76</v>
      </c>
      <c r="E66" s="277">
        <f t="shared" si="11"/>
        <v>16.5</v>
      </c>
      <c r="F66" s="278">
        <f t="shared" si="10"/>
        <v>0.27731092436974791</v>
      </c>
      <c r="G66" s="279"/>
    </row>
    <row r="67" spans="1:7" s="280" customFormat="1" ht="24.75" customHeight="1" x14ac:dyDescent="0.45">
      <c r="A67" s="274" t="s">
        <v>1009</v>
      </c>
      <c r="B67" s="275" t="s">
        <v>951</v>
      </c>
      <c r="C67" s="276">
        <v>89.5</v>
      </c>
      <c r="D67" s="276">
        <v>114</v>
      </c>
      <c r="E67" s="277">
        <f t="shared" si="11"/>
        <v>24.5</v>
      </c>
      <c r="F67" s="278">
        <f t="shared" si="10"/>
        <v>0.27374301675977653</v>
      </c>
      <c r="G67" s="279"/>
    </row>
    <row r="68" spans="1:7" s="280" customFormat="1" ht="24.75" customHeight="1" x14ac:dyDescent="0.45">
      <c r="A68" s="274" t="s">
        <v>1010</v>
      </c>
      <c r="B68" s="275" t="s">
        <v>951</v>
      </c>
      <c r="C68" s="276">
        <v>119</v>
      </c>
      <c r="D68" s="276">
        <v>152</v>
      </c>
      <c r="E68" s="277">
        <f t="shared" si="11"/>
        <v>33</v>
      </c>
      <c r="F68" s="278">
        <f t="shared" si="10"/>
        <v>0.27731092436974791</v>
      </c>
      <c r="G68" s="279"/>
    </row>
    <row r="69" spans="1:7" s="280" customFormat="1" ht="24.75" customHeight="1" x14ac:dyDescent="0.45">
      <c r="A69" s="274" t="s">
        <v>1011</v>
      </c>
      <c r="B69" s="275" t="s">
        <v>951</v>
      </c>
      <c r="C69" s="276">
        <v>178.5</v>
      </c>
      <c r="D69" s="276">
        <v>228</v>
      </c>
      <c r="E69" s="277">
        <f t="shared" si="11"/>
        <v>49.5</v>
      </c>
      <c r="F69" s="278">
        <f t="shared" si="10"/>
        <v>0.27731092436974791</v>
      </c>
      <c r="G69" s="279"/>
    </row>
    <row r="70" spans="1:7" s="280" customFormat="1" ht="24.75" customHeight="1" x14ac:dyDescent="0.45">
      <c r="A70" s="274" t="s">
        <v>1012</v>
      </c>
      <c r="B70" s="275" t="s">
        <v>951</v>
      </c>
      <c r="C70" s="276">
        <v>238</v>
      </c>
      <c r="D70" s="276">
        <v>304</v>
      </c>
      <c r="E70" s="277">
        <f t="shared" si="11"/>
        <v>66</v>
      </c>
      <c r="F70" s="278">
        <f t="shared" si="10"/>
        <v>0.27731092436974791</v>
      </c>
      <c r="G70" s="279"/>
    </row>
    <row r="71" spans="1:7" s="280" customFormat="1" ht="24.75" customHeight="1" x14ac:dyDescent="0.45">
      <c r="A71" s="274" t="s">
        <v>1013</v>
      </c>
      <c r="B71" s="275" t="s">
        <v>951</v>
      </c>
      <c r="C71" s="276">
        <v>51.3</v>
      </c>
      <c r="D71" s="276">
        <v>66.5</v>
      </c>
      <c r="E71" s="277">
        <f t="shared" si="11"/>
        <v>15.200000000000003</v>
      </c>
      <c r="F71" s="278">
        <f t="shared" si="10"/>
        <v>0.29629629629629639</v>
      </c>
      <c r="G71" s="279"/>
    </row>
    <row r="72" spans="1:7" s="280" customFormat="1" ht="24.75" customHeight="1" x14ac:dyDescent="0.45">
      <c r="A72" s="274" t="s">
        <v>1014</v>
      </c>
      <c r="B72" s="275" t="s">
        <v>951</v>
      </c>
      <c r="C72" s="276">
        <v>151.30000000000001</v>
      </c>
      <c r="D72" s="276">
        <v>196</v>
      </c>
      <c r="E72" s="277">
        <f t="shared" si="11"/>
        <v>44.699999999999989</v>
      </c>
      <c r="F72" s="278">
        <f t="shared" si="10"/>
        <v>0.29543952412425634</v>
      </c>
      <c r="G72" s="279"/>
    </row>
    <row r="73" spans="1:7" s="280" customFormat="1" ht="24.75" customHeight="1" x14ac:dyDescent="0.45">
      <c r="A73" s="274" t="s">
        <v>1015</v>
      </c>
      <c r="B73" s="275" t="s">
        <v>951</v>
      </c>
      <c r="C73" s="276">
        <v>201.5</v>
      </c>
      <c r="D73" s="276">
        <v>256.3</v>
      </c>
      <c r="E73" s="277">
        <f t="shared" si="11"/>
        <v>54.800000000000011</v>
      </c>
      <c r="F73" s="278">
        <f t="shared" si="10"/>
        <v>0.27196029776674946</v>
      </c>
      <c r="G73" s="279"/>
    </row>
    <row r="74" spans="1:7" s="280" customFormat="1" ht="24.75" customHeight="1" x14ac:dyDescent="0.45">
      <c r="A74" s="274" t="s">
        <v>1016</v>
      </c>
      <c r="B74" s="275" t="s">
        <v>951</v>
      </c>
      <c r="C74" s="276">
        <v>151.30000000000001</v>
      </c>
      <c r="D74" s="276">
        <v>196</v>
      </c>
      <c r="E74" s="277">
        <f t="shared" si="11"/>
        <v>44.699999999999989</v>
      </c>
      <c r="F74" s="278">
        <f t="shared" si="10"/>
        <v>0.29543952412425634</v>
      </c>
      <c r="G74" s="279"/>
    </row>
    <row r="75" spans="1:7" s="280" customFormat="1" ht="24.75" customHeight="1" x14ac:dyDescent="0.45">
      <c r="A75" s="274" t="s">
        <v>1017</v>
      </c>
      <c r="B75" s="275" t="s">
        <v>951</v>
      </c>
      <c r="C75" s="276">
        <v>74.5</v>
      </c>
      <c r="D75" s="276">
        <v>116.5</v>
      </c>
      <c r="E75" s="277">
        <f t="shared" si="11"/>
        <v>42</v>
      </c>
      <c r="F75" s="278">
        <f t="shared" si="10"/>
        <v>0.56375838926174493</v>
      </c>
      <c r="G75" s="279"/>
    </row>
    <row r="76" spans="1:7" s="280" customFormat="1" ht="24.75" customHeight="1" x14ac:dyDescent="0.45">
      <c r="A76" s="274" t="s">
        <v>1018</v>
      </c>
      <c r="B76" s="275" t="s">
        <v>951</v>
      </c>
      <c r="C76" s="276">
        <v>137.30000000000001</v>
      </c>
      <c r="D76" s="276">
        <v>182</v>
      </c>
      <c r="E76" s="277">
        <f t="shared" si="11"/>
        <v>44.699999999999989</v>
      </c>
      <c r="F76" s="278">
        <f t="shared" si="10"/>
        <v>0.32556445739257089</v>
      </c>
      <c r="G76" s="279"/>
    </row>
    <row r="77" spans="1:7" s="280" customFormat="1" ht="24.75" customHeight="1" x14ac:dyDescent="0.45">
      <c r="A77" s="274" t="s">
        <v>1019</v>
      </c>
      <c r="B77" s="275" t="s">
        <v>951</v>
      </c>
      <c r="C77" s="276">
        <v>128.25</v>
      </c>
      <c r="D77" s="276">
        <v>172</v>
      </c>
      <c r="E77" s="277">
        <f t="shared" si="11"/>
        <v>43.75</v>
      </c>
      <c r="F77" s="278">
        <f t="shared" si="10"/>
        <v>0.34113060428849901</v>
      </c>
      <c r="G77" s="279"/>
    </row>
    <row r="78" spans="1:7" s="280" customFormat="1" ht="24.75" customHeight="1" x14ac:dyDescent="0.45">
      <c r="A78" s="269" t="s">
        <v>1020</v>
      </c>
      <c r="B78" s="287"/>
      <c r="C78" s="288"/>
      <c r="D78" s="288"/>
      <c r="E78" s="289"/>
      <c r="F78" s="290"/>
      <c r="G78" s="279"/>
    </row>
    <row r="79" spans="1:7" s="280" customFormat="1" ht="24.75" customHeight="1" x14ac:dyDescent="0.45">
      <c r="A79" s="274" t="s">
        <v>1021</v>
      </c>
      <c r="B79" s="275" t="s">
        <v>951</v>
      </c>
      <c r="C79" s="276">
        <v>64</v>
      </c>
      <c r="D79" s="276">
        <v>64</v>
      </c>
      <c r="E79" s="277">
        <f t="shared" ref="E79:E140" si="12">D79-C79</f>
        <v>0</v>
      </c>
      <c r="F79" s="278">
        <f t="shared" ref="F79:F140" si="13">IFERROR(E79/C79,"na")</f>
        <v>0</v>
      </c>
      <c r="G79" s="279"/>
    </row>
    <row r="80" spans="1:7" s="280" customFormat="1" ht="24.75" customHeight="1" x14ac:dyDescent="0.45">
      <c r="A80" s="274" t="s">
        <v>1022</v>
      </c>
      <c r="B80" s="275" t="s">
        <v>951</v>
      </c>
      <c r="C80" s="276">
        <v>384</v>
      </c>
      <c r="D80" s="276">
        <v>384</v>
      </c>
      <c r="E80" s="277">
        <f t="shared" si="12"/>
        <v>0</v>
      </c>
      <c r="F80" s="278">
        <f t="shared" si="13"/>
        <v>0</v>
      </c>
      <c r="G80" s="279"/>
    </row>
    <row r="81" spans="1:7" s="280" customFormat="1" ht="24.75" customHeight="1" x14ac:dyDescent="0.45">
      <c r="A81" s="274" t="s">
        <v>1023</v>
      </c>
      <c r="B81" s="275" t="s">
        <v>951</v>
      </c>
      <c r="C81" s="276">
        <v>95</v>
      </c>
      <c r="D81" s="276">
        <v>95</v>
      </c>
      <c r="E81" s="277">
        <f t="shared" si="12"/>
        <v>0</v>
      </c>
      <c r="F81" s="278">
        <f t="shared" si="13"/>
        <v>0</v>
      </c>
      <c r="G81" s="279"/>
    </row>
    <row r="82" spans="1:7" s="280" customFormat="1" ht="24.75" customHeight="1" x14ac:dyDescent="0.45">
      <c r="A82" s="274" t="s">
        <v>1024</v>
      </c>
      <c r="B82" s="275" t="s">
        <v>951</v>
      </c>
      <c r="C82" s="276">
        <v>570</v>
      </c>
      <c r="D82" s="276">
        <v>570</v>
      </c>
      <c r="E82" s="277">
        <f t="shared" si="12"/>
        <v>0</v>
      </c>
      <c r="F82" s="278">
        <f t="shared" si="13"/>
        <v>0</v>
      </c>
      <c r="G82" s="279"/>
    </row>
    <row r="83" spans="1:7" s="280" customFormat="1" ht="24.75" customHeight="1" x14ac:dyDescent="0.45">
      <c r="A83" s="274" t="s">
        <v>1025</v>
      </c>
      <c r="B83" s="275" t="s">
        <v>951</v>
      </c>
      <c r="C83" s="276">
        <v>44</v>
      </c>
      <c r="D83" s="276">
        <v>44</v>
      </c>
      <c r="E83" s="277">
        <f t="shared" si="12"/>
        <v>0</v>
      </c>
      <c r="F83" s="278">
        <f t="shared" si="13"/>
        <v>0</v>
      </c>
      <c r="G83" s="279"/>
    </row>
    <row r="84" spans="1:7" s="280" customFormat="1" ht="24.75" customHeight="1" x14ac:dyDescent="0.45">
      <c r="A84" s="274" t="s">
        <v>1026</v>
      </c>
      <c r="B84" s="275" t="s">
        <v>951</v>
      </c>
      <c r="C84" s="276">
        <v>264</v>
      </c>
      <c r="D84" s="276">
        <v>264</v>
      </c>
      <c r="E84" s="277">
        <f t="shared" si="12"/>
        <v>0</v>
      </c>
      <c r="F84" s="278">
        <f t="shared" si="13"/>
        <v>0</v>
      </c>
      <c r="G84" s="279"/>
    </row>
    <row r="85" spans="1:7" s="280" customFormat="1" ht="24.75" customHeight="1" x14ac:dyDescent="0.45">
      <c r="A85" s="274" t="s">
        <v>1027</v>
      </c>
      <c r="B85" s="275" t="s">
        <v>951</v>
      </c>
      <c r="C85" s="276">
        <v>61</v>
      </c>
      <c r="D85" s="276">
        <v>61</v>
      </c>
      <c r="E85" s="277">
        <f t="shared" si="12"/>
        <v>0</v>
      </c>
      <c r="F85" s="278">
        <f t="shared" si="13"/>
        <v>0</v>
      </c>
      <c r="G85" s="279"/>
    </row>
    <row r="86" spans="1:7" s="280" customFormat="1" ht="24.75" customHeight="1" x14ac:dyDescent="0.45">
      <c r="A86" s="274" t="s">
        <v>1028</v>
      </c>
      <c r="B86" s="275" t="s">
        <v>951</v>
      </c>
      <c r="C86" s="276">
        <v>366</v>
      </c>
      <c r="D86" s="276">
        <v>366</v>
      </c>
      <c r="E86" s="277">
        <f t="shared" si="12"/>
        <v>0</v>
      </c>
      <c r="F86" s="278">
        <f t="shared" si="13"/>
        <v>0</v>
      </c>
      <c r="G86" s="279"/>
    </row>
    <row r="87" spans="1:7" s="280" customFormat="1" ht="24.75" customHeight="1" x14ac:dyDescent="0.45">
      <c r="A87" s="274" t="s">
        <v>1029</v>
      </c>
      <c r="B87" s="275" t="s">
        <v>951</v>
      </c>
      <c r="C87" s="276">
        <v>45</v>
      </c>
      <c r="D87" s="276">
        <v>45</v>
      </c>
      <c r="E87" s="277">
        <f t="shared" si="12"/>
        <v>0</v>
      </c>
      <c r="F87" s="278">
        <f t="shared" si="13"/>
        <v>0</v>
      </c>
      <c r="G87" s="279"/>
    </row>
    <row r="88" spans="1:7" s="280" customFormat="1" ht="24.75" customHeight="1" x14ac:dyDescent="0.45">
      <c r="A88" s="274" t="s">
        <v>1030</v>
      </c>
      <c r="B88" s="275" t="s">
        <v>951</v>
      </c>
      <c r="C88" s="276">
        <v>270</v>
      </c>
      <c r="D88" s="276">
        <v>270</v>
      </c>
      <c r="E88" s="277">
        <f t="shared" si="12"/>
        <v>0</v>
      </c>
      <c r="F88" s="278">
        <f t="shared" si="13"/>
        <v>0</v>
      </c>
      <c r="G88" s="279"/>
    </row>
    <row r="89" spans="1:7" s="280" customFormat="1" ht="24.75" customHeight="1" x14ac:dyDescent="0.45">
      <c r="A89" s="274" t="s">
        <v>1031</v>
      </c>
      <c r="B89" s="275" t="s">
        <v>951</v>
      </c>
      <c r="C89" s="276">
        <v>64</v>
      </c>
      <c r="D89" s="276">
        <v>64</v>
      </c>
      <c r="E89" s="277">
        <f t="shared" si="12"/>
        <v>0</v>
      </c>
      <c r="F89" s="278">
        <f t="shared" si="13"/>
        <v>0</v>
      </c>
      <c r="G89" s="279"/>
    </row>
    <row r="90" spans="1:7" s="280" customFormat="1" ht="24.75" customHeight="1" x14ac:dyDescent="0.45">
      <c r="A90" s="274" t="s">
        <v>1032</v>
      </c>
      <c r="B90" s="275" t="s">
        <v>951</v>
      </c>
      <c r="C90" s="276">
        <v>384</v>
      </c>
      <c r="D90" s="276">
        <v>384</v>
      </c>
      <c r="E90" s="277">
        <f t="shared" si="12"/>
        <v>0</v>
      </c>
      <c r="F90" s="278">
        <f t="shared" si="13"/>
        <v>0</v>
      </c>
      <c r="G90" s="279"/>
    </row>
    <row r="91" spans="1:7" s="280" customFormat="1" ht="24.75" customHeight="1" x14ac:dyDescent="0.45">
      <c r="A91" s="274" t="s">
        <v>1033</v>
      </c>
      <c r="B91" s="275" t="s">
        <v>951</v>
      </c>
      <c r="C91" s="276">
        <v>37</v>
      </c>
      <c r="D91" s="276">
        <v>37</v>
      </c>
      <c r="E91" s="277">
        <f t="shared" si="12"/>
        <v>0</v>
      </c>
      <c r="F91" s="278">
        <f t="shared" si="13"/>
        <v>0</v>
      </c>
      <c r="G91" s="279"/>
    </row>
    <row r="92" spans="1:7" s="280" customFormat="1" ht="24.75" customHeight="1" x14ac:dyDescent="0.45">
      <c r="A92" s="274" t="s">
        <v>1034</v>
      </c>
      <c r="B92" s="275" t="s">
        <v>951</v>
      </c>
      <c r="C92" s="276">
        <v>222</v>
      </c>
      <c r="D92" s="276">
        <v>222</v>
      </c>
      <c r="E92" s="277">
        <f t="shared" si="12"/>
        <v>0</v>
      </c>
      <c r="F92" s="278">
        <f t="shared" si="13"/>
        <v>0</v>
      </c>
      <c r="G92" s="279"/>
    </row>
    <row r="93" spans="1:7" s="280" customFormat="1" ht="24.75" customHeight="1" x14ac:dyDescent="0.45">
      <c r="A93" s="274" t="s">
        <v>1035</v>
      </c>
      <c r="B93" s="275" t="s">
        <v>951</v>
      </c>
      <c r="C93" s="276">
        <v>54</v>
      </c>
      <c r="D93" s="276">
        <v>54</v>
      </c>
      <c r="E93" s="277">
        <f t="shared" si="12"/>
        <v>0</v>
      </c>
      <c r="F93" s="278">
        <f t="shared" si="13"/>
        <v>0</v>
      </c>
      <c r="G93" s="279"/>
    </row>
    <row r="94" spans="1:7" s="280" customFormat="1" ht="24.75" customHeight="1" x14ac:dyDescent="0.45">
      <c r="A94" s="274" t="s">
        <v>1036</v>
      </c>
      <c r="B94" s="275" t="s">
        <v>951</v>
      </c>
      <c r="C94" s="276">
        <v>324</v>
      </c>
      <c r="D94" s="276">
        <v>324</v>
      </c>
      <c r="E94" s="277">
        <f t="shared" si="12"/>
        <v>0</v>
      </c>
      <c r="F94" s="278">
        <f t="shared" si="13"/>
        <v>0</v>
      </c>
      <c r="G94" s="279"/>
    </row>
    <row r="95" spans="1:7" s="280" customFormat="1" ht="24.75" customHeight="1" x14ac:dyDescent="0.45">
      <c r="A95" s="274" t="s">
        <v>1037</v>
      </c>
      <c r="B95" s="275" t="s">
        <v>951</v>
      </c>
      <c r="C95" s="276">
        <v>3020</v>
      </c>
      <c r="D95" s="276">
        <v>3050</v>
      </c>
      <c r="E95" s="277">
        <f t="shared" si="12"/>
        <v>30</v>
      </c>
      <c r="F95" s="278">
        <f t="shared" si="13"/>
        <v>9.9337748344370865E-3</v>
      </c>
      <c r="G95" s="279"/>
    </row>
    <row r="96" spans="1:7" s="280" customFormat="1" ht="24.75" customHeight="1" x14ac:dyDescent="0.45">
      <c r="A96" s="274" t="s">
        <v>1038</v>
      </c>
      <c r="B96" s="275" t="s">
        <v>951</v>
      </c>
      <c r="C96" s="276">
        <v>3495</v>
      </c>
      <c r="D96" s="276">
        <v>3530</v>
      </c>
      <c r="E96" s="277">
        <f t="shared" si="12"/>
        <v>35</v>
      </c>
      <c r="F96" s="278">
        <f t="shared" si="13"/>
        <v>1.0014306151645207E-2</v>
      </c>
      <c r="G96" s="279"/>
    </row>
    <row r="97" spans="1:7" s="280" customFormat="1" ht="24.75" customHeight="1" x14ac:dyDescent="0.45">
      <c r="A97" s="274" t="s">
        <v>1039</v>
      </c>
      <c r="B97" s="275" t="s">
        <v>951</v>
      </c>
      <c r="C97" s="276">
        <v>2256</v>
      </c>
      <c r="D97" s="276">
        <v>2279</v>
      </c>
      <c r="E97" s="277">
        <f t="shared" si="12"/>
        <v>23</v>
      </c>
      <c r="F97" s="278">
        <f t="shared" si="13"/>
        <v>1.0195035460992909E-2</v>
      </c>
      <c r="G97" s="279"/>
    </row>
    <row r="98" spans="1:7" s="280" customFormat="1" ht="24.75" customHeight="1" x14ac:dyDescent="0.45">
      <c r="A98" s="274" t="s">
        <v>1040</v>
      </c>
      <c r="B98" s="275" t="s">
        <v>951</v>
      </c>
      <c r="C98" s="276">
        <v>22</v>
      </c>
      <c r="D98" s="276">
        <v>22</v>
      </c>
      <c r="E98" s="277">
        <f t="shared" si="12"/>
        <v>0</v>
      </c>
      <c r="F98" s="278">
        <f t="shared" si="13"/>
        <v>0</v>
      </c>
      <c r="G98" s="279"/>
    </row>
    <row r="99" spans="1:7" s="280" customFormat="1" ht="24.75" customHeight="1" x14ac:dyDescent="0.45">
      <c r="A99" s="274" t="s">
        <v>1041</v>
      </c>
      <c r="B99" s="275" t="s">
        <v>951</v>
      </c>
      <c r="C99" s="276">
        <v>15</v>
      </c>
      <c r="D99" s="276">
        <v>15</v>
      </c>
      <c r="E99" s="277">
        <f t="shared" si="12"/>
        <v>0</v>
      </c>
      <c r="F99" s="278">
        <f t="shared" si="13"/>
        <v>0</v>
      </c>
      <c r="G99" s="279"/>
    </row>
    <row r="100" spans="1:7" s="280" customFormat="1" ht="24.75" customHeight="1" x14ac:dyDescent="0.45">
      <c r="A100" s="291" t="s">
        <v>1042</v>
      </c>
      <c r="B100" s="275" t="s">
        <v>951</v>
      </c>
      <c r="C100" s="276">
        <v>110</v>
      </c>
      <c r="D100" s="276">
        <v>110</v>
      </c>
      <c r="E100" s="277">
        <f t="shared" si="12"/>
        <v>0</v>
      </c>
      <c r="F100" s="278">
        <f t="shared" si="13"/>
        <v>0</v>
      </c>
      <c r="G100" s="279"/>
    </row>
    <row r="101" spans="1:7" s="280" customFormat="1" ht="24.75" customHeight="1" x14ac:dyDescent="0.45">
      <c r="A101" s="291" t="s">
        <v>1043</v>
      </c>
      <c r="B101" s="275" t="s">
        <v>951</v>
      </c>
      <c r="C101" s="276">
        <v>660</v>
      </c>
      <c r="D101" s="276">
        <v>660</v>
      </c>
      <c r="E101" s="277">
        <f t="shared" si="12"/>
        <v>0</v>
      </c>
      <c r="F101" s="278">
        <f t="shared" si="13"/>
        <v>0</v>
      </c>
      <c r="G101" s="279"/>
    </row>
    <row r="102" spans="1:7" s="280" customFormat="1" ht="24.75" customHeight="1" x14ac:dyDescent="0.45">
      <c r="A102" s="291" t="s">
        <v>1044</v>
      </c>
      <c r="B102" s="275" t="s">
        <v>951</v>
      </c>
      <c r="C102" s="276">
        <v>138</v>
      </c>
      <c r="D102" s="276">
        <v>138</v>
      </c>
      <c r="E102" s="277">
        <f t="shared" si="12"/>
        <v>0</v>
      </c>
      <c r="F102" s="278">
        <f t="shared" si="13"/>
        <v>0</v>
      </c>
      <c r="G102" s="279"/>
    </row>
    <row r="103" spans="1:7" s="280" customFormat="1" ht="24.75" customHeight="1" x14ac:dyDescent="0.45">
      <c r="A103" s="291" t="s">
        <v>1045</v>
      </c>
      <c r="B103" s="275" t="s">
        <v>951</v>
      </c>
      <c r="C103" s="276">
        <v>828</v>
      </c>
      <c r="D103" s="276">
        <v>828</v>
      </c>
      <c r="E103" s="277">
        <f t="shared" si="12"/>
        <v>0</v>
      </c>
      <c r="F103" s="278">
        <f t="shared" si="13"/>
        <v>0</v>
      </c>
      <c r="G103" s="279"/>
    </row>
    <row r="104" spans="1:7" s="280" customFormat="1" ht="24.75" customHeight="1" x14ac:dyDescent="0.45">
      <c r="A104" s="291" t="s">
        <v>1046</v>
      </c>
      <c r="B104" s="275" t="s">
        <v>951</v>
      </c>
      <c r="C104" s="276">
        <v>83</v>
      </c>
      <c r="D104" s="276">
        <v>83</v>
      </c>
      <c r="E104" s="277">
        <f t="shared" si="12"/>
        <v>0</v>
      </c>
      <c r="F104" s="278">
        <f t="shared" si="13"/>
        <v>0</v>
      </c>
      <c r="G104" s="279"/>
    </row>
    <row r="105" spans="1:7" s="280" customFormat="1" ht="24.75" customHeight="1" x14ac:dyDescent="0.45">
      <c r="A105" s="291" t="s">
        <v>1047</v>
      </c>
      <c r="B105" s="275" t="s">
        <v>951</v>
      </c>
      <c r="C105" s="276">
        <v>498</v>
      </c>
      <c r="D105" s="276">
        <v>498</v>
      </c>
      <c r="E105" s="277">
        <f t="shared" si="12"/>
        <v>0</v>
      </c>
      <c r="F105" s="278">
        <f t="shared" si="13"/>
        <v>0</v>
      </c>
      <c r="G105" s="279"/>
    </row>
    <row r="106" spans="1:7" s="280" customFormat="1" ht="24.75" customHeight="1" x14ac:dyDescent="0.45">
      <c r="A106" s="291" t="s">
        <v>1048</v>
      </c>
      <c r="B106" s="275" t="s">
        <v>951</v>
      </c>
      <c r="C106" s="276">
        <v>110</v>
      </c>
      <c r="D106" s="276">
        <v>110</v>
      </c>
      <c r="E106" s="277">
        <f t="shared" si="12"/>
        <v>0</v>
      </c>
      <c r="F106" s="278">
        <f t="shared" si="13"/>
        <v>0</v>
      </c>
      <c r="G106" s="279"/>
    </row>
    <row r="107" spans="1:7" s="280" customFormat="1" ht="24.75" customHeight="1" x14ac:dyDescent="0.45">
      <c r="A107" s="291" t="s">
        <v>1049</v>
      </c>
      <c r="B107" s="275" t="s">
        <v>951</v>
      </c>
      <c r="C107" s="276">
        <v>660</v>
      </c>
      <c r="D107" s="276">
        <v>660</v>
      </c>
      <c r="E107" s="277">
        <f t="shared" si="12"/>
        <v>0</v>
      </c>
      <c r="F107" s="278">
        <f t="shared" si="13"/>
        <v>0</v>
      </c>
      <c r="G107" s="279"/>
    </row>
    <row r="108" spans="1:7" s="280" customFormat="1" ht="24.75" customHeight="1" x14ac:dyDescent="0.45">
      <c r="A108" s="291" t="s">
        <v>1050</v>
      </c>
      <c r="B108" s="275" t="s">
        <v>951</v>
      </c>
      <c r="C108" s="276">
        <v>88</v>
      </c>
      <c r="D108" s="276">
        <v>88</v>
      </c>
      <c r="E108" s="277">
        <f t="shared" si="12"/>
        <v>0</v>
      </c>
      <c r="F108" s="278">
        <f t="shared" si="13"/>
        <v>0</v>
      </c>
      <c r="G108" s="279"/>
    </row>
    <row r="109" spans="1:7" s="280" customFormat="1" ht="24.75" customHeight="1" x14ac:dyDescent="0.45">
      <c r="A109" s="291" t="s">
        <v>1051</v>
      </c>
      <c r="B109" s="275" t="s">
        <v>951</v>
      </c>
      <c r="C109" s="276">
        <v>528</v>
      </c>
      <c r="D109" s="276">
        <v>528</v>
      </c>
      <c r="E109" s="277">
        <f t="shared" si="12"/>
        <v>0</v>
      </c>
      <c r="F109" s="278">
        <f t="shared" si="13"/>
        <v>0</v>
      </c>
      <c r="G109" s="279"/>
    </row>
    <row r="110" spans="1:7" s="280" customFormat="1" ht="24.75" customHeight="1" x14ac:dyDescent="0.45">
      <c r="A110" s="291" t="s">
        <v>1052</v>
      </c>
      <c r="B110" s="275" t="s">
        <v>951</v>
      </c>
      <c r="C110" s="276">
        <v>116</v>
      </c>
      <c r="D110" s="276">
        <v>116</v>
      </c>
      <c r="E110" s="277">
        <f t="shared" si="12"/>
        <v>0</v>
      </c>
      <c r="F110" s="278">
        <f t="shared" si="13"/>
        <v>0</v>
      </c>
      <c r="G110" s="279"/>
    </row>
    <row r="111" spans="1:7" s="280" customFormat="1" ht="24.75" customHeight="1" x14ac:dyDescent="0.45">
      <c r="A111" s="291" t="s">
        <v>1053</v>
      </c>
      <c r="B111" s="275" t="s">
        <v>951</v>
      </c>
      <c r="C111" s="276">
        <v>696</v>
      </c>
      <c r="D111" s="276">
        <v>696</v>
      </c>
      <c r="E111" s="277">
        <f t="shared" si="12"/>
        <v>0</v>
      </c>
      <c r="F111" s="278">
        <f t="shared" si="13"/>
        <v>0</v>
      </c>
      <c r="G111" s="279"/>
    </row>
    <row r="112" spans="1:7" s="280" customFormat="1" ht="24.75" customHeight="1" x14ac:dyDescent="0.45">
      <c r="A112" s="292" t="s">
        <v>1054</v>
      </c>
      <c r="B112" s="275" t="s">
        <v>951</v>
      </c>
      <c r="C112" s="276">
        <v>66</v>
      </c>
      <c r="D112" s="276">
        <v>66</v>
      </c>
      <c r="E112" s="277">
        <f t="shared" si="12"/>
        <v>0</v>
      </c>
      <c r="F112" s="278">
        <f t="shared" si="13"/>
        <v>0</v>
      </c>
      <c r="G112" s="279"/>
    </row>
    <row r="113" spans="1:7" s="280" customFormat="1" ht="24.75" customHeight="1" x14ac:dyDescent="0.45">
      <c r="A113" s="292" t="s">
        <v>1055</v>
      </c>
      <c r="B113" s="275" t="s">
        <v>951</v>
      </c>
      <c r="C113" s="276">
        <v>396</v>
      </c>
      <c r="D113" s="276">
        <v>396</v>
      </c>
      <c r="E113" s="277">
        <f t="shared" si="12"/>
        <v>0</v>
      </c>
      <c r="F113" s="278">
        <f t="shared" si="13"/>
        <v>0</v>
      </c>
      <c r="G113" s="279"/>
    </row>
    <row r="114" spans="1:7" s="280" customFormat="1" ht="24.75" customHeight="1" x14ac:dyDescent="0.45">
      <c r="A114" s="292" t="s">
        <v>1056</v>
      </c>
      <c r="B114" s="275" t="s">
        <v>951</v>
      </c>
      <c r="C114" s="276">
        <v>88</v>
      </c>
      <c r="D114" s="276">
        <v>88</v>
      </c>
      <c r="E114" s="277">
        <f t="shared" si="12"/>
        <v>0</v>
      </c>
      <c r="F114" s="278">
        <f t="shared" si="13"/>
        <v>0</v>
      </c>
      <c r="G114" s="279"/>
    </row>
    <row r="115" spans="1:7" s="280" customFormat="1" ht="24.75" customHeight="1" x14ac:dyDescent="0.45">
      <c r="A115" s="292" t="s">
        <v>1057</v>
      </c>
      <c r="B115" s="275" t="s">
        <v>951</v>
      </c>
      <c r="C115" s="276">
        <v>528</v>
      </c>
      <c r="D115" s="276">
        <v>528</v>
      </c>
      <c r="E115" s="277">
        <f t="shared" si="12"/>
        <v>0</v>
      </c>
      <c r="F115" s="278">
        <f t="shared" si="13"/>
        <v>0</v>
      </c>
      <c r="G115" s="279"/>
    </row>
    <row r="116" spans="1:7" s="280" customFormat="1" ht="24.75" customHeight="1" x14ac:dyDescent="0.45">
      <c r="A116" s="292" t="s">
        <v>1058</v>
      </c>
      <c r="B116" s="275" t="s">
        <v>951</v>
      </c>
      <c r="C116" s="276">
        <v>154</v>
      </c>
      <c r="D116" s="276">
        <v>154</v>
      </c>
      <c r="E116" s="277">
        <f t="shared" si="12"/>
        <v>0</v>
      </c>
      <c r="F116" s="278">
        <f t="shared" si="13"/>
        <v>0</v>
      </c>
      <c r="G116" s="279"/>
    </row>
    <row r="117" spans="1:7" s="280" customFormat="1" ht="24.75" customHeight="1" x14ac:dyDescent="0.45">
      <c r="A117" s="274" t="s">
        <v>1059</v>
      </c>
      <c r="B117" s="275" t="s">
        <v>951</v>
      </c>
      <c r="C117" s="276">
        <v>924</v>
      </c>
      <c r="D117" s="276">
        <v>924</v>
      </c>
      <c r="E117" s="277">
        <f t="shared" si="12"/>
        <v>0</v>
      </c>
      <c r="F117" s="278">
        <f t="shared" si="13"/>
        <v>0</v>
      </c>
      <c r="G117" s="279"/>
    </row>
    <row r="118" spans="1:7" s="280" customFormat="1" ht="24.75" customHeight="1" x14ac:dyDescent="0.45">
      <c r="A118" s="274" t="s">
        <v>1060</v>
      </c>
      <c r="B118" s="275" t="s">
        <v>951</v>
      </c>
      <c r="C118" s="276">
        <v>198</v>
      </c>
      <c r="D118" s="276">
        <v>198</v>
      </c>
      <c r="E118" s="277">
        <f t="shared" si="12"/>
        <v>0</v>
      </c>
      <c r="F118" s="278">
        <f t="shared" si="13"/>
        <v>0</v>
      </c>
      <c r="G118" s="279"/>
    </row>
    <row r="119" spans="1:7" s="280" customFormat="1" ht="24.75" customHeight="1" x14ac:dyDescent="0.45">
      <c r="A119" s="274" t="s">
        <v>1061</v>
      </c>
      <c r="B119" s="275" t="s">
        <v>951</v>
      </c>
      <c r="C119" s="276">
        <v>1188</v>
      </c>
      <c r="D119" s="276">
        <v>1188</v>
      </c>
      <c r="E119" s="277">
        <f t="shared" si="12"/>
        <v>0</v>
      </c>
      <c r="F119" s="278">
        <f t="shared" si="13"/>
        <v>0</v>
      </c>
      <c r="G119" s="279"/>
    </row>
    <row r="120" spans="1:7" s="280" customFormat="1" ht="24.75" customHeight="1" x14ac:dyDescent="0.45">
      <c r="A120" s="274" t="s">
        <v>1062</v>
      </c>
      <c r="B120" s="275" t="s">
        <v>951</v>
      </c>
      <c r="C120" s="276">
        <v>122</v>
      </c>
      <c r="D120" s="276">
        <v>122</v>
      </c>
      <c r="E120" s="277">
        <f t="shared" si="12"/>
        <v>0</v>
      </c>
      <c r="F120" s="278">
        <f t="shared" si="13"/>
        <v>0</v>
      </c>
      <c r="G120" s="279"/>
    </row>
    <row r="121" spans="1:7" s="280" customFormat="1" ht="24.75" customHeight="1" x14ac:dyDescent="0.45">
      <c r="A121" s="274" t="s">
        <v>1063</v>
      </c>
      <c r="B121" s="275" t="s">
        <v>951</v>
      </c>
      <c r="C121" s="276">
        <v>732</v>
      </c>
      <c r="D121" s="276">
        <v>732</v>
      </c>
      <c r="E121" s="277">
        <f t="shared" si="12"/>
        <v>0</v>
      </c>
      <c r="F121" s="278">
        <f t="shared" si="13"/>
        <v>0</v>
      </c>
      <c r="G121" s="279"/>
    </row>
    <row r="122" spans="1:7" s="280" customFormat="1" ht="24.75" customHeight="1" x14ac:dyDescent="0.45">
      <c r="A122" s="274" t="s">
        <v>1064</v>
      </c>
      <c r="B122" s="275" t="s">
        <v>951</v>
      </c>
      <c r="C122" s="276">
        <v>166</v>
      </c>
      <c r="D122" s="276">
        <v>166</v>
      </c>
      <c r="E122" s="277">
        <f t="shared" si="12"/>
        <v>0</v>
      </c>
      <c r="F122" s="278">
        <f t="shared" si="13"/>
        <v>0</v>
      </c>
      <c r="G122" s="279"/>
    </row>
    <row r="123" spans="1:7" s="280" customFormat="1" ht="24.75" customHeight="1" x14ac:dyDescent="0.45">
      <c r="A123" s="274" t="s">
        <v>1065</v>
      </c>
      <c r="B123" s="275" t="s">
        <v>951</v>
      </c>
      <c r="C123" s="276">
        <v>996</v>
      </c>
      <c r="D123" s="276">
        <v>996</v>
      </c>
      <c r="E123" s="277">
        <f t="shared" si="12"/>
        <v>0</v>
      </c>
      <c r="F123" s="278">
        <f t="shared" si="13"/>
        <v>0</v>
      </c>
      <c r="G123" s="279"/>
    </row>
    <row r="124" spans="1:7" s="280" customFormat="1" ht="24.75" customHeight="1" x14ac:dyDescent="0.45">
      <c r="A124" s="274" t="s">
        <v>1066</v>
      </c>
      <c r="B124" s="275" t="s">
        <v>951</v>
      </c>
      <c r="C124" s="276">
        <v>239</v>
      </c>
      <c r="D124" s="276">
        <v>239</v>
      </c>
      <c r="E124" s="277">
        <f t="shared" si="12"/>
        <v>0</v>
      </c>
      <c r="F124" s="278">
        <f t="shared" si="13"/>
        <v>0</v>
      </c>
      <c r="G124" s="279"/>
    </row>
    <row r="125" spans="1:7" s="280" customFormat="1" ht="24.75" customHeight="1" x14ac:dyDescent="0.45">
      <c r="A125" s="274" t="s">
        <v>1067</v>
      </c>
      <c r="B125" s="275" t="s">
        <v>951</v>
      </c>
      <c r="C125" s="276">
        <v>1434</v>
      </c>
      <c r="D125" s="276">
        <v>1434</v>
      </c>
      <c r="E125" s="277">
        <f t="shared" si="12"/>
        <v>0</v>
      </c>
      <c r="F125" s="278">
        <f t="shared" si="13"/>
        <v>0</v>
      </c>
      <c r="G125" s="279"/>
    </row>
    <row r="126" spans="1:7" s="280" customFormat="1" ht="24.75" customHeight="1" x14ac:dyDescent="0.45">
      <c r="A126" s="274" t="s">
        <v>1068</v>
      </c>
      <c r="B126" s="275" t="s">
        <v>951</v>
      </c>
      <c r="C126" s="276">
        <v>318</v>
      </c>
      <c r="D126" s="276">
        <v>318</v>
      </c>
      <c r="E126" s="277">
        <f t="shared" si="12"/>
        <v>0</v>
      </c>
      <c r="F126" s="278">
        <f t="shared" si="13"/>
        <v>0</v>
      </c>
      <c r="G126" s="279"/>
    </row>
    <row r="127" spans="1:7" s="280" customFormat="1" ht="24.75" customHeight="1" x14ac:dyDescent="0.45">
      <c r="A127" s="274" t="s">
        <v>1069</v>
      </c>
      <c r="B127" s="275" t="s">
        <v>951</v>
      </c>
      <c r="C127" s="276">
        <v>1910</v>
      </c>
      <c r="D127" s="276">
        <v>1910</v>
      </c>
      <c r="E127" s="277">
        <f t="shared" si="12"/>
        <v>0</v>
      </c>
      <c r="F127" s="278">
        <f t="shared" si="13"/>
        <v>0</v>
      </c>
      <c r="G127" s="279"/>
    </row>
    <row r="128" spans="1:7" s="280" customFormat="1" ht="24.75" customHeight="1" x14ac:dyDescent="0.45">
      <c r="A128" s="274" t="s">
        <v>1070</v>
      </c>
      <c r="B128" s="275" t="s">
        <v>951</v>
      </c>
      <c r="C128" s="276">
        <v>171</v>
      </c>
      <c r="D128" s="276">
        <v>171</v>
      </c>
      <c r="E128" s="277">
        <f t="shared" si="12"/>
        <v>0</v>
      </c>
      <c r="F128" s="278">
        <f t="shared" si="13"/>
        <v>0</v>
      </c>
      <c r="G128" s="279"/>
    </row>
    <row r="129" spans="1:7" s="280" customFormat="1" ht="24.75" customHeight="1" x14ac:dyDescent="0.45">
      <c r="A129" s="274" t="s">
        <v>1071</v>
      </c>
      <c r="B129" s="275" t="s">
        <v>951</v>
      </c>
      <c r="C129" s="276">
        <v>1026</v>
      </c>
      <c r="D129" s="276">
        <v>1026</v>
      </c>
      <c r="E129" s="277">
        <f t="shared" si="12"/>
        <v>0</v>
      </c>
      <c r="F129" s="278">
        <f t="shared" si="13"/>
        <v>0</v>
      </c>
      <c r="G129" s="279"/>
    </row>
    <row r="130" spans="1:7" s="280" customFormat="1" ht="24.75" customHeight="1" x14ac:dyDescent="0.45">
      <c r="A130" s="274" t="s">
        <v>1072</v>
      </c>
      <c r="B130" s="275" t="s">
        <v>951</v>
      </c>
      <c r="C130" s="276">
        <v>228</v>
      </c>
      <c r="D130" s="276">
        <v>228</v>
      </c>
      <c r="E130" s="277">
        <f t="shared" si="12"/>
        <v>0</v>
      </c>
      <c r="F130" s="278">
        <f t="shared" si="13"/>
        <v>0</v>
      </c>
      <c r="G130" s="279"/>
    </row>
    <row r="131" spans="1:7" s="280" customFormat="1" ht="24.75" customHeight="1" x14ac:dyDescent="0.45">
      <c r="A131" s="274" t="s">
        <v>1073</v>
      </c>
      <c r="B131" s="275" t="s">
        <v>951</v>
      </c>
      <c r="C131" s="276">
        <v>1366</v>
      </c>
      <c r="D131" s="276">
        <v>1366</v>
      </c>
      <c r="E131" s="277">
        <f t="shared" si="12"/>
        <v>0</v>
      </c>
      <c r="F131" s="278">
        <f t="shared" si="13"/>
        <v>0</v>
      </c>
      <c r="G131" s="279"/>
    </row>
    <row r="132" spans="1:7" s="280" customFormat="1" ht="24.75" customHeight="1" x14ac:dyDescent="0.45">
      <c r="A132" s="274" t="s">
        <v>1074</v>
      </c>
      <c r="B132" s="275" t="s">
        <v>951</v>
      </c>
      <c r="C132" s="276">
        <v>195</v>
      </c>
      <c r="D132" s="276">
        <v>195</v>
      </c>
      <c r="E132" s="277">
        <f t="shared" si="12"/>
        <v>0</v>
      </c>
      <c r="F132" s="278">
        <f t="shared" si="13"/>
        <v>0</v>
      </c>
      <c r="G132" s="279"/>
    </row>
    <row r="133" spans="1:7" s="280" customFormat="1" ht="24.75" customHeight="1" x14ac:dyDescent="0.45">
      <c r="A133" s="274" t="s">
        <v>1075</v>
      </c>
      <c r="B133" s="275" t="s">
        <v>951</v>
      </c>
      <c r="C133" s="276">
        <v>1168</v>
      </c>
      <c r="D133" s="276">
        <v>1168</v>
      </c>
      <c r="E133" s="277">
        <f t="shared" si="12"/>
        <v>0</v>
      </c>
      <c r="F133" s="278">
        <f t="shared" si="13"/>
        <v>0</v>
      </c>
      <c r="G133" s="279"/>
    </row>
    <row r="134" spans="1:7" s="280" customFormat="1" ht="24.75" customHeight="1" x14ac:dyDescent="0.45">
      <c r="A134" s="274" t="s">
        <v>1076</v>
      </c>
      <c r="B134" s="275" t="s">
        <v>951</v>
      </c>
      <c r="C134" s="276">
        <v>141</v>
      </c>
      <c r="D134" s="276">
        <v>141</v>
      </c>
      <c r="E134" s="277">
        <f t="shared" si="12"/>
        <v>0</v>
      </c>
      <c r="F134" s="278">
        <f t="shared" si="13"/>
        <v>0</v>
      </c>
      <c r="G134" s="279"/>
    </row>
    <row r="135" spans="1:7" s="280" customFormat="1" ht="24.75" customHeight="1" x14ac:dyDescent="0.45">
      <c r="A135" s="274" t="s">
        <v>1077</v>
      </c>
      <c r="B135" s="275" t="s">
        <v>951</v>
      </c>
      <c r="C135" s="276">
        <v>847</v>
      </c>
      <c r="D135" s="276">
        <v>847</v>
      </c>
      <c r="E135" s="277">
        <f t="shared" si="12"/>
        <v>0</v>
      </c>
      <c r="F135" s="278">
        <f t="shared" si="13"/>
        <v>0</v>
      </c>
      <c r="G135" s="279"/>
    </row>
    <row r="136" spans="1:7" s="280" customFormat="1" ht="24.75" customHeight="1" x14ac:dyDescent="0.45">
      <c r="A136" s="274" t="s">
        <v>1078</v>
      </c>
      <c r="B136" s="275" t="s">
        <v>951</v>
      </c>
      <c r="C136" s="276">
        <v>23</v>
      </c>
      <c r="D136" s="276">
        <v>23</v>
      </c>
      <c r="E136" s="277">
        <f t="shared" si="12"/>
        <v>0</v>
      </c>
      <c r="F136" s="278">
        <f t="shared" si="13"/>
        <v>0</v>
      </c>
      <c r="G136" s="279"/>
    </row>
    <row r="137" spans="1:7" s="280" customFormat="1" ht="24.75" customHeight="1" x14ac:dyDescent="0.45">
      <c r="A137" s="274" t="s">
        <v>1079</v>
      </c>
      <c r="B137" s="275" t="s">
        <v>951</v>
      </c>
      <c r="C137" s="276">
        <v>18</v>
      </c>
      <c r="D137" s="276">
        <v>18</v>
      </c>
      <c r="E137" s="277">
        <f t="shared" si="12"/>
        <v>0</v>
      </c>
      <c r="F137" s="278">
        <f t="shared" si="13"/>
        <v>0</v>
      </c>
      <c r="G137" s="279"/>
    </row>
    <row r="138" spans="1:7" s="280" customFormat="1" ht="24.75" customHeight="1" x14ac:dyDescent="0.45">
      <c r="A138" s="274" t="s">
        <v>1080</v>
      </c>
      <c r="B138" s="275" t="s">
        <v>951</v>
      </c>
      <c r="C138" s="276">
        <v>4637</v>
      </c>
      <c r="D138" s="276">
        <v>4683</v>
      </c>
      <c r="E138" s="277">
        <f t="shared" si="12"/>
        <v>46</v>
      </c>
      <c r="F138" s="278">
        <f t="shared" si="13"/>
        <v>9.9202070304075917E-3</v>
      </c>
      <c r="G138" s="279"/>
    </row>
    <row r="139" spans="1:7" s="280" customFormat="1" ht="24.75" customHeight="1" x14ac:dyDescent="0.45">
      <c r="A139" s="274" t="s">
        <v>1081</v>
      </c>
      <c r="B139" s="275" t="s">
        <v>951</v>
      </c>
      <c r="C139" s="276">
        <v>2456</v>
      </c>
      <c r="D139" s="276">
        <v>2481</v>
      </c>
      <c r="E139" s="277">
        <f t="shared" si="12"/>
        <v>25</v>
      </c>
      <c r="F139" s="278">
        <f t="shared" si="13"/>
        <v>1.017915309446254E-2</v>
      </c>
      <c r="G139" s="279"/>
    </row>
    <row r="140" spans="1:7" s="280" customFormat="1" ht="24.75" customHeight="1" x14ac:dyDescent="0.45">
      <c r="A140" s="274" t="s">
        <v>1082</v>
      </c>
      <c r="B140" s="275" t="s">
        <v>951</v>
      </c>
      <c r="C140" s="276">
        <v>1255</v>
      </c>
      <c r="D140" s="276">
        <v>1268</v>
      </c>
      <c r="E140" s="277">
        <f t="shared" si="12"/>
        <v>13</v>
      </c>
      <c r="F140" s="278">
        <f t="shared" si="13"/>
        <v>1.0358565737051793E-2</v>
      </c>
      <c r="G140" s="279"/>
    </row>
    <row r="141" spans="1:7" s="280" customFormat="1" ht="24.75" customHeight="1" x14ac:dyDescent="0.45">
      <c r="A141" s="269" t="s">
        <v>305</v>
      </c>
      <c r="B141" s="287"/>
      <c r="C141" s="288"/>
      <c r="D141" s="288"/>
      <c r="E141" s="289"/>
      <c r="F141" s="290"/>
      <c r="G141" s="279"/>
    </row>
    <row r="142" spans="1:7" s="280" customFormat="1" ht="24.75" customHeight="1" x14ac:dyDescent="0.45">
      <c r="A142" s="274" t="s">
        <v>1083</v>
      </c>
      <c r="B142" s="275" t="s">
        <v>951</v>
      </c>
      <c r="C142" s="276">
        <v>10</v>
      </c>
      <c r="D142" s="276">
        <v>10.3</v>
      </c>
      <c r="E142" s="277">
        <f t="shared" ref="E142:E154" si="14">D142-C142</f>
        <v>0.30000000000000071</v>
      </c>
      <c r="F142" s="278">
        <f t="shared" ref="F142:F154" si="15">IFERROR(E142/C142,"na")</f>
        <v>3.0000000000000072E-2</v>
      </c>
      <c r="G142" s="279"/>
    </row>
    <row r="143" spans="1:7" s="280" customFormat="1" ht="24.75" customHeight="1" x14ac:dyDescent="0.45">
      <c r="A143" s="274" t="s">
        <v>1084</v>
      </c>
      <c r="B143" s="275" t="s">
        <v>951</v>
      </c>
      <c r="C143" s="276">
        <v>6</v>
      </c>
      <c r="D143" s="276">
        <v>6.15</v>
      </c>
      <c r="E143" s="277">
        <f t="shared" si="14"/>
        <v>0.15000000000000036</v>
      </c>
      <c r="F143" s="278">
        <f t="shared" si="15"/>
        <v>2.500000000000006E-2</v>
      </c>
      <c r="G143" s="279"/>
    </row>
    <row r="144" spans="1:7" s="280" customFormat="1" ht="24.75" customHeight="1" x14ac:dyDescent="0.45">
      <c r="A144" s="274" t="s">
        <v>1085</v>
      </c>
      <c r="B144" s="275" t="s">
        <v>951</v>
      </c>
      <c r="C144" s="276">
        <v>11.1</v>
      </c>
      <c r="D144" s="276">
        <v>11.3</v>
      </c>
      <c r="E144" s="277">
        <f t="shared" si="14"/>
        <v>0.20000000000000107</v>
      </c>
      <c r="F144" s="278">
        <f t="shared" si="15"/>
        <v>1.8018018018018115E-2</v>
      </c>
      <c r="G144" s="279"/>
    </row>
    <row r="145" spans="1:7" s="280" customFormat="1" ht="24.75" customHeight="1" x14ac:dyDescent="0.45">
      <c r="A145" s="274" t="s">
        <v>1086</v>
      </c>
      <c r="B145" s="275" t="s">
        <v>951</v>
      </c>
      <c r="C145" s="276">
        <v>4.8</v>
      </c>
      <c r="D145" s="276">
        <v>5.15</v>
      </c>
      <c r="E145" s="277">
        <f t="shared" si="14"/>
        <v>0.35000000000000053</v>
      </c>
      <c r="F145" s="278">
        <f t="shared" si="15"/>
        <v>7.2916666666666782E-2</v>
      </c>
      <c r="G145" s="279"/>
    </row>
    <row r="146" spans="1:7" s="280" customFormat="1" ht="24.75" customHeight="1" x14ac:dyDescent="0.45">
      <c r="A146" s="274" t="s">
        <v>1087</v>
      </c>
      <c r="B146" s="275" t="s">
        <v>951</v>
      </c>
      <c r="C146" s="276">
        <v>290</v>
      </c>
      <c r="D146" s="276">
        <v>295</v>
      </c>
      <c r="E146" s="277">
        <f t="shared" si="14"/>
        <v>5</v>
      </c>
      <c r="F146" s="278">
        <f t="shared" si="15"/>
        <v>1.7241379310344827E-2</v>
      </c>
      <c r="G146" s="279"/>
    </row>
    <row r="147" spans="1:7" s="280" customFormat="1" ht="24.75" customHeight="1" x14ac:dyDescent="0.45">
      <c r="A147" s="274" t="s">
        <v>1088</v>
      </c>
      <c r="B147" s="275" t="s">
        <v>951</v>
      </c>
      <c r="C147" s="276">
        <v>180</v>
      </c>
      <c r="D147" s="276">
        <v>185</v>
      </c>
      <c r="E147" s="277">
        <f t="shared" si="14"/>
        <v>5</v>
      </c>
      <c r="F147" s="278">
        <f t="shared" si="15"/>
        <v>2.7777777777777776E-2</v>
      </c>
      <c r="G147" s="279"/>
    </row>
    <row r="148" spans="1:7" s="280" customFormat="1" ht="24.75" customHeight="1" x14ac:dyDescent="0.45">
      <c r="A148" s="274" t="s">
        <v>1089</v>
      </c>
      <c r="B148" s="275" t="s">
        <v>951</v>
      </c>
      <c r="C148" s="276">
        <v>290</v>
      </c>
      <c r="D148" s="276">
        <v>295</v>
      </c>
      <c r="E148" s="277">
        <f t="shared" si="14"/>
        <v>5</v>
      </c>
      <c r="F148" s="278">
        <f t="shared" si="15"/>
        <v>1.7241379310344827E-2</v>
      </c>
      <c r="G148" s="279"/>
    </row>
    <row r="149" spans="1:7" s="280" customFormat="1" ht="24.75" customHeight="1" x14ac:dyDescent="0.45">
      <c r="A149" s="274" t="s">
        <v>1090</v>
      </c>
      <c r="B149" s="275" t="s">
        <v>951</v>
      </c>
      <c r="C149" s="276">
        <v>581</v>
      </c>
      <c r="D149" s="276">
        <v>590</v>
      </c>
      <c r="E149" s="277">
        <f t="shared" si="14"/>
        <v>9</v>
      </c>
      <c r="F149" s="278">
        <f t="shared" si="15"/>
        <v>1.549053356282272E-2</v>
      </c>
      <c r="G149" s="279"/>
    </row>
    <row r="150" spans="1:7" s="280" customFormat="1" ht="24.75" customHeight="1" x14ac:dyDescent="0.45">
      <c r="A150" s="274" t="s">
        <v>1091</v>
      </c>
      <c r="B150" s="275" t="s">
        <v>951</v>
      </c>
      <c r="C150" s="276">
        <v>142</v>
      </c>
      <c r="D150" s="276">
        <v>146</v>
      </c>
      <c r="E150" s="277">
        <f t="shared" si="14"/>
        <v>4</v>
      </c>
      <c r="F150" s="278">
        <f t="shared" si="15"/>
        <v>2.8169014084507043E-2</v>
      </c>
      <c r="G150" s="279"/>
    </row>
    <row r="151" spans="1:7" s="280" customFormat="1" ht="24.75" customHeight="1" x14ac:dyDescent="0.45">
      <c r="A151" s="274" t="s">
        <v>1092</v>
      </c>
      <c r="B151" s="275" t="s">
        <v>951</v>
      </c>
      <c r="C151" s="276">
        <v>14.2</v>
      </c>
      <c r="D151" s="276">
        <v>14.4</v>
      </c>
      <c r="E151" s="277">
        <f t="shared" si="14"/>
        <v>0.20000000000000107</v>
      </c>
      <c r="F151" s="278">
        <f t="shared" si="15"/>
        <v>1.4084507042253596E-2</v>
      </c>
      <c r="G151" s="279"/>
    </row>
    <row r="152" spans="1:7" s="280" customFormat="1" ht="24.75" customHeight="1" x14ac:dyDescent="0.45">
      <c r="A152" s="274" t="s">
        <v>1093</v>
      </c>
      <c r="B152" s="275" t="s">
        <v>951</v>
      </c>
      <c r="C152" s="276">
        <v>14.2</v>
      </c>
      <c r="D152" s="276">
        <v>14.4</v>
      </c>
      <c r="E152" s="277">
        <f t="shared" si="14"/>
        <v>0.20000000000000107</v>
      </c>
      <c r="F152" s="278">
        <f t="shared" si="15"/>
        <v>1.4084507042253596E-2</v>
      </c>
      <c r="G152" s="279"/>
    </row>
    <row r="153" spans="1:7" s="280" customFormat="1" ht="24.75" customHeight="1" x14ac:dyDescent="0.45">
      <c r="A153" s="274" t="s">
        <v>1094</v>
      </c>
      <c r="B153" s="275" t="s">
        <v>951</v>
      </c>
      <c r="C153" s="276">
        <v>138</v>
      </c>
      <c r="D153" s="276">
        <v>142</v>
      </c>
      <c r="E153" s="277">
        <f t="shared" si="14"/>
        <v>4</v>
      </c>
      <c r="F153" s="278">
        <f t="shared" si="15"/>
        <v>2.8985507246376812E-2</v>
      </c>
      <c r="G153" s="279"/>
    </row>
    <row r="154" spans="1:7" s="280" customFormat="1" ht="24.75" customHeight="1" x14ac:dyDescent="0.45">
      <c r="A154" s="274" t="s">
        <v>1095</v>
      </c>
      <c r="B154" s="275" t="s">
        <v>951</v>
      </c>
      <c r="C154" s="276">
        <v>70</v>
      </c>
      <c r="D154" s="276">
        <v>72</v>
      </c>
      <c r="E154" s="277">
        <f t="shared" si="14"/>
        <v>2</v>
      </c>
      <c r="F154" s="278">
        <f t="shared" si="15"/>
        <v>2.8571428571428571E-2</v>
      </c>
      <c r="G154" s="279"/>
    </row>
    <row r="155" spans="1:7" s="280" customFormat="1" ht="24" customHeight="1" x14ac:dyDescent="0.45">
      <c r="A155" s="282" t="s">
        <v>23</v>
      </c>
      <c r="B155" s="283"/>
      <c r="C155" s="284"/>
      <c r="D155" s="284"/>
      <c r="E155" s="285"/>
      <c r="F155" s="286"/>
      <c r="G155" s="279"/>
    </row>
    <row r="156" spans="1:7" s="280" customFormat="1" ht="24.75" customHeight="1" x14ac:dyDescent="0.45">
      <c r="A156" s="269" t="s">
        <v>1096</v>
      </c>
      <c r="B156" s="287"/>
      <c r="C156" s="288"/>
      <c r="D156" s="288"/>
      <c r="E156" s="289"/>
      <c r="F156" s="290"/>
      <c r="G156" s="279"/>
    </row>
    <row r="157" spans="1:7" s="280" customFormat="1" ht="24.75" customHeight="1" x14ac:dyDescent="0.45">
      <c r="A157" s="274" t="s">
        <v>1097</v>
      </c>
      <c r="B157" s="275" t="s">
        <v>951</v>
      </c>
      <c r="C157" s="276">
        <v>27</v>
      </c>
      <c r="D157" s="276">
        <v>27</v>
      </c>
      <c r="E157" s="277">
        <f t="shared" ref="E157:E160" si="16">D157-C157</f>
        <v>0</v>
      </c>
      <c r="F157" s="278">
        <f t="shared" ref="F157:F160" si="17">IFERROR(E157/C157,"na")</f>
        <v>0</v>
      </c>
      <c r="G157" s="279"/>
    </row>
    <row r="158" spans="1:7" s="280" customFormat="1" ht="24.75" customHeight="1" x14ac:dyDescent="0.45">
      <c r="A158" s="274" t="s">
        <v>1098</v>
      </c>
      <c r="B158" s="275" t="s">
        <v>951</v>
      </c>
      <c r="C158" s="276">
        <v>32</v>
      </c>
      <c r="D158" s="276">
        <v>32</v>
      </c>
      <c r="E158" s="277">
        <f t="shared" si="16"/>
        <v>0</v>
      </c>
      <c r="F158" s="278">
        <f t="shared" si="17"/>
        <v>0</v>
      </c>
      <c r="G158" s="279"/>
    </row>
    <row r="159" spans="1:7" s="280" customFormat="1" ht="24.75" customHeight="1" x14ac:dyDescent="0.45">
      <c r="A159" s="274" t="s">
        <v>1099</v>
      </c>
      <c r="B159" s="275" t="s">
        <v>951</v>
      </c>
      <c r="C159" s="276">
        <v>130</v>
      </c>
      <c r="D159" s="276">
        <v>134</v>
      </c>
      <c r="E159" s="277">
        <f t="shared" si="16"/>
        <v>4</v>
      </c>
      <c r="F159" s="278">
        <f t="shared" si="17"/>
        <v>3.0769230769230771E-2</v>
      </c>
      <c r="G159" s="279"/>
    </row>
    <row r="160" spans="1:7" s="280" customFormat="1" ht="24.75" customHeight="1" x14ac:dyDescent="0.45">
      <c r="A160" s="274" t="s">
        <v>1100</v>
      </c>
      <c r="B160" s="275" t="s">
        <v>951</v>
      </c>
      <c r="C160" s="276">
        <v>13.5</v>
      </c>
      <c r="D160" s="276">
        <v>13.5</v>
      </c>
      <c r="E160" s="277">
        <f t="shared" si="16"/>
        <v>0</v>
      </c>
      <c r="F160" s="278">
        <f t="shared" si="17"/>
        <v>0</v>
      </c>
      <c r="G160" s="279"/>
    </row>
    <row r="161" spans="1:527" s="280" customFormat="1" ht="24.75" customHeight="1" x14ac:dyDescent="0.45">
      <c r="A161" s="269" t="s">
        <v>1101</v>
      </c>
      <c r="B161" s="287"/>
      <c r="C161" s="288"/>
      <c r="D161" s="288"/>
      <c r="E161" s="289"/>
      <c r="F161" s="290"/>
      <c r="G161" s="279"/>
    </row>
    <row r="162" spans="1:527" s="280" customFormat="1" ht="24.75" customHeight="1" x14ac:dyDescent="0.45">
      <c r="A162" s="274" t="s">
        <v>1102</v>
      </c>
      <c r="B162" s="275" t="s">
        <v>951</v>
      </c>
      <c r="C162" s="276">
        <v>592.5</v>
      </c>
      <c r="D162" s="276">
        <v>616.5</v>
      </c>
      <c r="E162" s="277">
        <f t="shared" ref="E162:E171" si="18">D162-C162</f>
        <v>24</v>
      </c>
      <c r="F162" s="278">
        <f t="shared" ref="F162:F171" si="19">IFERROR(E162/C162,"na")</f>
        <v>4.0506329113924051E-2</v>
      </c>
      <c r="G162" s="279"/>
    </row>
    <row r="163" spans="1:527" s="280" customFormat="1" ht="24.75" customHeight="1" x14ac:dyDescent="0.45">
      <c r="A163" s="274" t="s">
        <v>1103</v>
      </c>
      <c r="B163" s="275" t="s">
        <v>951</v>
      </c>
      <c r="C163" s="276">
        <v>123.3</v>
      </c>
      <c r="D163" s="276">
        <v>128.5</v>
      </c>
      <c r="E163" s="277">
        <f t="shared" si="18"/>
        <v>5.2000000000000028</v>
      </c>
      <c r="F163" s="278">
        <f t="shared" si="19"/>
        <v>4.2173560421735631E-2</v>
      </c>
      <c r="G163" s="279"/>
    </row>
    <row r="164" spans="1:527" s="280" customFormat="1" ht="24.75" customHeight="1" x14ac:dyDescent="0.45">
      <c r="A164" s="274" t="s">
        <v>1104</v>
      </c>
      <c r="B164" s="275" t="s">
        <v>951</v>
      </c>
      <c r="C164" s="276">
        <v>74.8</v>
      </c>
      <c r="D164" s="276">
        <v>78</v>
      </c>
      <c r="E164" s="277">
        <f t="shared" si="18"/>
        <v>3.2000000000000028</v>
      </c>
      <c r="F164" s="278">
        <f t="shared" si="19"/>
        <v>4.2780748663101643E-2</v>
      </c>
      <c r="G164" s="279"/>
    </row>
    <row r="165" spans="1:527" s="280" customFormat="1" ht="24.75" customHeight="1" x14ac:dyDescent="0.45">
      <c r="A165" s="274" t="s">
        <v>1105</v>
      </c>
      <c r="B165" s="275" t="s">
        <v>951</v>
      </c>
      <c r="C165" s="276">
        <v>92.3</v>
      </c>
      <c r="D165" s="276">
        <v>96</v>
      </c>
      <c r="E165" s="277">
        <f t="shared" si="18"/>
        <v>3.7000000000000028</v>
      </c>
      <c r="F165" s="278">
        <f t="shared" si="19"/>
        <v>4.0086673889490824E-2</v>
      </c>
      <c r="G165" s="279"/>
    </row>
    <row r="166" spans="1:527" s="280" customFormat="1" ht="24.75" customHeight="1" x14ac:dyDescent="0.45">
      <c r="A166" s="274" t="s">
        <v>1106</v>
      </c>
      <c r="B166" s="275" t="s">
        <v>951</v>
      </c>
      <c r="C166" s="276">
        <v>15.4</v>
      </c>
      <c r="D166" s="276">
        <v>16.5</v>
      </c>
      <c r="E166" s="277">
        <f t="shared" si="18"/>
        <v>1.0999999999999996</v>
      </c>
      <c r="F166" s="278">
        <f t="shared" si="19"/>
        <v>7.1428571428571411E-2</v>
      </c>
      <c r="G166" s="279"/>
    </row>
    <row r="167" spans="1:527" s="280" customFormat="1" ht="39" customHeight="1" x14ac:dyDescent="0.45">
      <c r="A167" s="274" t="s">
        <v>1107</v>
      </c>
      <c r="B167" s="275" t="s">
        <v>951</v>
      </c>
      <c r="C167" s="276">
        <v>598.79999999999995</v>
      </c>
      <c r="D167" s="276">
        <v>623</v>
      </c>
      <c r="E167" s="277">
        <f t="shared" si="18"/>
        <v>24.200000000000045</v>
      </c>
      <c r="F167" s="278">
        <f t="shared" si="19"/>
        <v>4.0414161656646706E-2</v>
      </c>
      <c r="G167" s="279"/>
    </row>
    <row r="168" spans="1:527" s="280" customFormat="1" ht="39" customHeight="1" x14ac:dyDescent="0.45">
      <c r="A168" s="274" t="s">
        <v>1108</v>
      </c>
      <c r="B168" s="275" t="s">
        <v>951</v>
      </c>
      <c r="C168" s="276">
        <v>127.5</v>
      </c>
      <c r="D168" s="276">
        <v>133</v>
      </c>
      <c r="E168" s="277">
        <f t="shared" si="18"/>
        <v>5.5</v>
      </c>
      <c r="F168" s="278">
        <f t="shared" si="19"/>
        <v>4.3137254901960784E-2</v>
      </c>
      <c r="G168" s="279"/>
    </row>
    <row r="169" spans="1:527" s="280" customFormat="1" ht="39" customHeight="1" x14ac:dyDescent="0.45">
      <c r="A169" s="274" t="s">
        <v>1109</v>
      </c>
      <c r="B169" s="275" t="s">
        <v>951</v>
      </c>
      <c r="C169" s="276">
        <v>82</v>
      </c>
      <c r="D169" s="276">
        <v>85</v>
      </c>
      <c r="E169" s="277">
        <f t="shared" si="18"/>
        <v>3</v>
      </c>
      <c r="F169" s="278">
        <f t="shared" si="19"/>
        <v>3.6585365853658534E-2</v>
      </c>
      <c r="G169" s="279"/>
    </row>
    <row r="170" spans="1:527" s="280" customFormat="1" ht="39" customHeight="1" x14ac:dyDescent="0.45">
      <c r="A170" s="274" t="s">
        <v>1110</v>
      </c>
      <c r="B170" s="275" t="s">
        <v>951</v>
      </c>
      <c r="C170" s="276">
        <v>104.6</v>
      </c>
      <c r="D170" s="276">
        <v>109</v>
      </c>
      <c r="E170" s="277">
        <f t="shared" si="18"/>
        <v>4.4000000000000057</v>
      </c>
      <c r="F170" s="278">
        <f t="shared" si="19"/>
        <v>4.2065009560229502E-2</v>
      </c>
      <c r="G170" s="279"/>
    </row>
    <row r="171" spans="1:527" s="280" customFormat="1" ht="39" customHeight="1" x14ac:dyDescent="0.45">
      <c r="A171" s="274" t="s">
        <v>1111</v>
      </c>
      <c r="B171" s="275" t="s">
        <v>951</v>
      </c>
      <c r="C171" s="276">
        <v>17.399999999999999</v>
      </c>
      <c r="D171" s="276">
        <v>18.5</v>
      </c>
      <c r="E171" s="277">
        <f t="shared" si="18"/>
        <v>1.1000000000000014</v>
      </c>
      <c r="F171" s="278">
        <f t="shared" si="19"/>
        <v>6.321839080459779E-2</v>
      </c>
      <c r="G171" s="279"/>
    </row>
    <row r="172" spans="1:527" s="280" customFormat="1" ht="24.75" customHeight="1" x14ac:dyDescent="0.45">
      <c r="A172" s="269" t="s">
        <v>1112</v>
      </c>
      <c r="B172" s="287"/>
      <c r="C172" s="288"/>
      <c r="D172" s="288"/>
      <c r="E172" s="289"/>
      <c r="F172" s="290"/>
      <c r="G172" s="279"/>
    </row>
    <row r="173" spans="1:527" s="280" customFormat="1" ht="24.75" customHeight="1" x14ac:dyDescent="0.45">
      <c r="A173" s="274" t="s">
        <v>1113</v>
      </c>
      <c r="B173" s="275" t="s">
        <v>951</v>
      </c>
      <c r="C173" s="276">
        <v>1580</v>
      </c>
      <c r="D173" s="276">
        <v>1590</v>
      </c>
      <c r="E173" s="277">
        <f t="shared" ref="E173:E177" si="20">D173-C173</f>
        <v>10</v>
      </c>
      <c r="F173" s="278">
        <f t="shared" ref="F173:F177" si="21">IFERROR(E173/C173,"na")</f>
        <v>6.3291139240506328E-3</v>
      </c>
      <c r="G173" s="279"/>
    </row>
    <row r="174" spans="1:527" s="293" customFormat="1" ht="24.75" customHeight="1" x14ac:dyDescent="0.45">
      <c r="A174" s="274" t="s">
        <v>1114</v>
      </c>
      <c r="B174" s="275" t="s">
        <v>951</v>
      </c>
      <c r="C174" s="276">
        <v>2631</v>
      </c>
      <c r="D174" s="276">
        <v>2680</v>
      </c>
      <c r="E174" s="277">
        <f t="shared" si="20"/>
        <v>49</v>
      </c>
      <c r="F174" s="278">
        <f t="shared" si="21"/>
        <v>1.8624097301406309E-2</v>
      </c>
      <c r="G174" s="279"/>
      <c r="H174" s="280"/>
      <c r="I174" s="280"/>
      <c r="J174" s="280"/>
      <c r="K174" s="280"/>
      <c r="L174" s="280"/>
      <c r="M174" s="280"/>
      <c r="N174" s="280"/>
      <c r="O174" s="280"/>
      <c r="P174" s="280"/>
      <c r="Q174" s="280"/>
      <c r="R174" s="280"/>
      <c r="S174" s="280"/>
      <c r="T174" s="280"/>
      <c r="U174" s="280"/>
      <c r="V174" s="280"/>
      <c r="W174" s="280"/>
      <c r="X174" s="280"/>
      <c r="Y174" s="280"/>
      <c r="Z174" s="280"/>
      <c r="AA174" s="280"/>
      <c r="AB174" s="280"/>
      <c r="AC174" s="280"/>
      <c r="AD174" s="280"/>
      <c r="AE174" s="280"/>
      <c r="AF174" s="280"/>
      <c r="AG174" s="280"/>
      <c r="AH174" s="280"/>
      <c r="AI174" s="280"/>
      <c r="AJ174" s="280"/>
      <c r="AK174" s="280"/>
      <c r="AL174" s="280"/>
      <c r="AM174" s="280"/>
      <c r="AN174" s="280"/>
      <c r="AO174" s="280"/>
      <c r="AP174" s="280"/>
      <c r="AQ174" s="280"/>
      <c r="AR174" s="280"/>
      <c r="AS174" s="280"/>
      <c r="AT174" s="280"/>
      <c r="AU174" s="280"/>
      <c r="AV174" s="280"/>
      <c r="AW174" s="280"/>
      <c r="AX174" s="280"/>
      <c r="AY174" s="280"/>
      <c r="AZ174" s="280"/>
      <c r="BA174" s="280"/>
      <c r="BB174" s="280"/>
      <c r="BC174" s="280"/>
      <c r="BD174" s="280"/>
      <c r="BE174" s="280"/>
      <c r="BF174" s="280"/>
      <c r="BG174" s="280"/>
      <c r="BH174" s="280"/>
      <c r="BI174" s="280"/>
      <c r="BJ174" s="280"/>
      <c r="BK174" s="280"/>
      <c r="BL174" s="280"/>
      <c r="BM174" s="280"/>
      <c r="BN174" s="280"/>
      <c r="BO174" s="280"/>
      <c r="BP174" s="280"/>
      <c r="BQ174" s="280"/>
      <c r="BR174" s="280"/>
      <c r="BS174" s="280"/>
      <c r="BT174" s="280"/>
      <c r="BU174" s="280"/>
      <c r="BV174" s="280"/>
      <c r="BW174" s="280"/>
      <c r="BX174" s="280"/>
      <c r="BY174" s="280"/>
      <c r="BZ174" s="280"/>
      <c r="CA174" s="280"/>
      <c r="CB174" s="280"/>
      <c r="CC174" s="280"/>
      <c r="CD174" s="280"/>
      <c r="CE174" s="280"/>
      <c r="CF174" s="280"/>
      <c r="CG174" s="280"/>
      <c r="CH174" s="280"/>
      <c r="CI174" s="280"/>
      <c r="CJ174" s="280"/>
      <c r="CK174" s="280"/>
      <c r="CL174" s="280"/>
      <c r="CM174" s="280"/>
      <c r="CN174" s="280"/>
      <c r="CO174" s="280"/>
      <c r="CP174" s="280"/>
      <c r="CQ174" s="280"/>
      <c r="CR174" s="280"/>
      <c r="CS174" s="280"/>
      <c r="CT174" s="280"/>
      <c r="CU174" s="280"/>
      <c r="CV174" s="280"/>
      <c r="CW174" s="280"/>
      <c r="CX174" s="280"/>
      <c r="CY174" s="280"/>
      <c r="CZ174" s="280"/>
      <c r="DA174" s="280"/>
      <c r="DB174" s="280"/>
      <c r="DC174" s="280"/>
      <c r="DD174" s="280"/>
      <c r="DE174" s="280"/>
      <c r="DF174" s="280"/>
      <c r="DG174" s="280"/>
      <c r="DH174" s="280"/>
      <c r="DI174" s="280"/>
      <c r="DJ174" s="280"/>
      <c r="DK174" s="280"/>
      <c r="DL174" s="280"/>
      <c r="DM174" s="280"/>
      <c r="DN174" s="280"/>
      <c r="DO174" s="280"/>
      <c r="DP174" s="280"/>
      <c r="DQ174" s="280"/>
      <c r="DR174" s="280"/>
      <c r="DS174" s="280"/>
      <c r="DT174" s="280"/>
      <c r="DU174" s="280"/>
      <c r="DV174" s="280"/>
      <c r="DW174" s="280"/>
      <c r="DX174" s="280"/>
      <c r="DY174" s="280"/>
      <c r="DZ174" s="280"/>
      <c r="EA174" s="280"/>
      <c r="EB174" s="280"/>
      <c r="EC174" s="280"/>
      <c r="ED174" s="280"/>
      <c r="EE174" s="280"/>
      <c r="EF174" s="280"/>
      <c r="EG174" s="280"/>
      <c r="EH174" s="280"/>
      <c r="EI174" s="280"/>
      <c r="EJ174" s="280"/>
      <c r="EK174" s="280"/>
      <c r="EL174" s="280"/>
      <c r="EM174" s="280"/>
      <c r="EN174" s="280"/>
      <c r="EO174" s="280"/>
      <c r="EP174" s="280"/>
      <c r="EQ174" s="280"/>
      <c r="ER174" s="280"/>
      <c r="ES174" s="280"/>
      <c r="ET174" s="280"/>
      <c r="EU174" s="280"/>
      <c r="EV174" s="280"/>
      <c r="EW174" s="280"/>
      <c r="EX174" s="280"/>
      <c r="EY174" s="280"/>
      <c r="EZ174" s="280"/>
      <c r="FA174" s="280"/>
      <c r="FB174" s="280"/>
      <c r="FC174" s="280"/>
      <c r="FD174" s="280"/>
      <c r="FE174" s="280"/>
      <c r="FF174" s="280"/>
      <c r="FG174" s="280"/>
      <c r="FH174" s="280"/>
      <c r="FI174" s="280"/>
      <c r="FJ174" s="280"/>
      <c r="FK174" s="280"/>
      <c r="FL174" s="280"/>
      <c r="FM174" s="280"/>
      <c r="FN174" s="280"/>
      <c r="FO174" s="280"/>
      <c r="FP174" s="280"/>
      <c r="FQ174" s="280"/>
      <c r="FR174" s="280"/>
      <c r="FS174" s="280"/>
      <c r="FT174" s="280"/>
      <c r="FU174" s="280"/>
      <c r="FV174" s="280"/>
      <c r="FW174" s="280"/>
      <c r="FX174" s="280"/>
      <c r="FY174" s="280"/>
      <c r="FZ174" s="280"/>
      <c r="GA174" s="280"/>
      <c r="GB174" s="280"/>
      <c r="GC174" s="280"/>
      <c r="GD174" s="280"/>
      <c r="GE174" s="280"/>
      <c r="GF174" s="280"/>
      <c r="GG174" s="280"/>
      <c r="GH174" s="280"/>
      <c r="GI174" s="280"/>
      <c r="GJ174" s="280"/>
      <c r="GK174" s="280"/>
      <c r="GL174" s="280"/>
      <c r="GM174" s="280"/>
      <c r="GN174" s="280"/>
      <c r="GO174" s="280"/>
      <c r="GP174" s="280"/>
      <c r="GQ174" s="280"/>
      <c r="GR174" s="280"/>
      <c r="GS174" s="280"/>
      <c r="GT174" s="280"/>
      <c r="GU174" s="280"/>
      <c r="GV174" s="280"/>
      <c r="GW174" s="280"/>
      <c r="GX174" s="280"/>
      <c r="GY174" s="280"/>
      <c r="GZ174" s="280"/>
      <c r="HA174" s="280"/>
      <c r="HB174" s="280"/>
      <c r="HC174" s="280"/>
      <c r="HD174" s="280"/>
      <c r="HE174" s="280"/>
      <c r="HF174" s="280"/>
      <c r="HG174" s="280"/>
      <c r="HH174" s="280"/>
      <c r="HI174" s="280"/>
      <c r="HJ174" s="280"/>
      <c r="HK174" s="280"/>
      <c r="HL174" s="280"/>
      <c r="HM174" s="280"/>
      <c r="HN174" s="280"/>
      <c r="HO174" s="280"/>
      <c r="HP174" s="280"/>
      <c r="HQ174" s="280"/>
      <c r="HR174" s="280"/>
      <c r="HS174" s="280"/>
      <c r="HT174" s="280"/>
      <c r="HU174" s="280"/>
      <c r="HV174" s="280"/>
      <c r="HW174" s="280"/>
      <c r="HX174" s="280"/>
      <c r="HY174" s="280"/>
      <c r="HZ174" s="280"/>
      <c r="IA174" s="280"/>
      <c r="IB174" s="280"/>
      <c r="IC174" s="280"/>
      <c r="ID174" s="280"/>
      <c r="IE174" s="280"/>
      <c r="IF174" s="280"/>
      <c r="IG174" s="280"/>
      <c r="IH174" s="280"/>
      <c r="II174" s="280"/>
      <c r="IJ174" s="280"/>
      <c r="IK174" s="280"/>
      <c r="IL174" s="280"/>
      <c r="IM174" s="280"/>
      <c r="IN174" s="280"/>
      <c r="IO174" s="280"/>
      <c r="IP174" s="280"/>
      <c r="IQ174" s="280"/>
      <c r="IR174" s="280"/>
      <c r="IS174" s="280"/>
      <c r="IT174" s="280"/>
      <c r="IU174" s="280"/>
      <c r="IV174" s="280"/>
      <c r="IW174" s="280"/>
      <c r="IX174" s="280"/>
      <c r="IY174" s="280"/>
      <c r="IZ174" s="280"/>
      <c r="JA174" s="280"/>
      <c r="JB174" s="280"/>
      <c r="JC174" s="280"/>
      <c r="JD174" s="280"/>
      <c r="JE174" s="280"/>
      <c r="JF174" s="280"/>
      <c r="JG174" s="280"/>
      <c r="JH174" s="280"/>
      <c r="JI174" s="280"/>
      <c r="JJ174" s="280"/>
      <c r="JK174" s="280"/>
      <c r="JL174" s="280"/>
      <c r="JM174" s="280"/>
      <c r="JN174" s="280"/>
      <c r="JO174" s="280"/>
      <c r="JP174" s="280"/>
      <c r="JQ174" s="280"/>
      <c r="JR174" s="280"/>
      <c r="JS174" s="280"/>
      <c r="JT174" s="280"/>
      <c r="JU174" s="280"/>
      <c r="JV174" s="280"/>
      <c r="JW174" s="280"/>
      <c r="JX174" s="280"/>
      <c r="JY174" s="280"/>
      <c r="JZ174" s="280"/>
      <c r="KA174" s="280"/>
      <c r="KB174" s="280"/>
      <c r="KC174" s="280"/>
      <c r="KD174" s="280"/>
      <c r="KE174" s="280"/>
      <c r="KF174" s="280"/>
      <c r="KG174" s="280"/>
      <c r="KH174" s="280"/>
      <c r="KI174" s="280"/>
      <c r="KJ174" s="280"/>
      <c r="KK174" s="280"/>
      <c r="KL174" s="280"/>
      <c r="KM174" s="280"/>
      <c r="KN174" s="280"/>
      <c r="KO174" s="280"/>
      <c r="KP174" s="280"/>
      <c r="KQ174" s="280"/>
      <c r="KR174" s="280"/>
      <c r="KS174" s="280"/>
      <c r="KT174" s="280"/>
      <c r="KU174" s="280"/>
      <c r="KV174" s="280"/>
      <c r="KW174" s="280"/>
      <c r="KX174" s="280"/>
      <c r="KY174" s="280"/>
      <c r="KZ174" s="280"/>
      <c r="LA174" s="280"/>
      <c r="LB174" s="280"/>
      <c r="LC174" s="280"/>
      <c r="LD174" s="280"/>
      <c r="LE174" s="280"/>
      <c r="LF174" s="280"/>
      <c r="LG174" s="280"/>
      <c r="LH174" s="280"/>
      <c r="LI174" s="280"/>
      <c r="LJ174" s="280"/>
      <c r="LK174" s="280"/>
      <c r="LL174" s="280"/>
      <c r="LM174" s="280"/>
      <c r="LN174" s="280"/>
      <c r="LO174" s="280"/>
      <c r="LP174" s="280"/>
      <c r="LQ174" s="280"/>
      <c r="LR174" s="280"/>
      <c r="LS174" s="280"/>
      <c r="LT174" s="280"/>
      <c r="LU174" s="280"/>
      <c r="LV174" s="280"/>
      <c r="LW174" s="280"/>
      <c r="LX174" s="280"/>
      <c r="LY174" s="280"/>
      <c r="LZ174" s="280"/>
      <c r="MA174" s="280"/>
      <c r="MB174" s="280"/>
      <c r="MC174" s="280"/>
      <c r="MD174" s="280"/>
      <c r="ME174" s="280"/>
      <c r="MF174" s="280"/>
      <c r="MG174" s="280"/>
      <c r="MH174" s="280"/>
      <c r="MI174" s="280"/>
      <c r="MJ174" s="280"/>
      <c r="MK174" s="280"/>
      <c r="ML174" s="280"/>
      <c r="MM174" s="280"/>
      <c r="MN174" s="280"/>
      <c r="MO174" s="280"/>
      <c r="MP174" s="280"/>
      <c r="MQ174" s="280"/>
      <c r="MR174" s="280"/>
      <c r="MS174" s="280"/>
      <c r="MT174" s="280"/>
      <c r="MU174" s="280"/>
      <c r="MV174" s="280"/>
      <c r="MW174" s="280"/>
      <c r="MX174" s="280"/>
      <c r="MY174" s="280"/>
      <c r="MZ174" s="280"/>
      <c r="NA174" s="280"/>
      <c r="NB174" s="280"/>
      <c r="NC174" s="280"/>
      <c r="ND174" s="280"/>
      <c r="NE174" s="280"/>
      <c r="NF174" s="280"/>
      <c r="NG174" s="280"/>
      <c r="NH174" s="280"/>
      <c r="NI174" s="280"/>
      <c r="NJ174" s="280"/>
      <c r="NK174" s="280"/>
      <c r="NL174" s="280"/>
      <c r="NM174" s="280"/>
      <c r="NN174" s="280"/>
      <c r="NO174" s="280"/>
      <c r="NP174" s="280"/>
      <c r="NQ174" s="280"/>
      <c r="NR174" s="280"/>
      <c r="NS174" s="280"/>
      <c r="NT174" s="280"/>
      <c r="NU174" s="280"/>
      <c r="NV174" s="280"/>
      <c r="NW174" s="280"/>
      <c r="NX174" s="280"/>
      <c r="NY174" s="280"/>
      <c r="NZ174" s="280"/>
      <c r="OA174" s="280"/>
      <c r="OB174" s="280"/>
      <c r="OC174" s="280"/>
      <c r="OD174" s="280"/>
      <c r="OE174" s="280"/>
      <c r="OF174" s="280"/>
      <c r="OG174" s="280"/>
      <c r="OH174" s="280"/>
      <c r="OI174" s="280"/>
      <c r="OJ174" s="280"/>
      <c r="OK174" s="280"/>
      <c r="OL174" s="280"/>
      <c r="OM174" s="280"/>
      <c r="ON174" s="280"/>
      <c r="OO174" s="280"/>
      <c r="OP174" s="280"/>
      <c r="OQ174" s="280"/>
      <c r="OR174" s="280"/>
      <c r="OS174" s="280"/>
      <c r="OT174" s="280"/>
      <c r="OU174" s="280"/>
      <c r="OV174" s="280"/>
      <c r="OW174" s="280"/>
      <c r="OX174" s="280"/>
      <c r="OY174" s="280"/>
      <c r="OZ174" s="280"/>
      <c r="PA174" s="280"/>
      <c r="PB174" s="280"/>
      <c r="PC174" s="280"/>
      <c r="PD174" s="280"/>
      <c r="PE174" s="280"/>
      <c r="PF174" s="280"/>
      <c r="PG174" s="280"/>
      <c r="PH174" s="280"/>
      <c r="PI174" s="280"/>
      <c r="PJ174" s="280"/>
      <c r="PK174" s="280"/>
      <c r="PL174" s="280"/>
      <c r="PM174" s="280"/>
      <c r="PN174" s="280"/>
      <c r="PO174" s="280"/>
      <c r="PP174" s="280"/>
      <c r="PQ174" s="280"/>
      <c r="PR174" s="280"/>
      <c r="PS174" s="280"/>
      <c r="PT174" s="280"/>
      <c r="PU174" s="280"/>
      <c r="PV174" s="280"/>
      <c r="PW174" s="280"/>
      <c r="PX174" s="280"/>
      <c r="PY174" s="280"/>
      <c r="PZ174" s="280"/>
      <c r="QA174" s="280"/>
      <c r="QB174" s="280"/>
      <c r="QC174" s="280"/>
      <c r="QD174" s="280"/>
      <c r="QE174" s="280"/>
      <c r="QF174" s="280"/>
      <c r="QG174" s="280"/>
      <c r="QH174" s="280"/>
      <c r="QI174" s="280"/>
      <c r="QJ174" s="280"/>
      <c r="QK174" s="280"/>
      <c r="QL174" s="280"/>
      <c r="QM174" s="280"/>
      <c r="QN174" s="280"/>
      <c r="QO174" s="280"/>
      <c r="QP174" s="280"/>
      <c r="QQ174" s="280"/>
      <c r="QR174" s="280"/>
      <c r="QS174" s="280"/>
      <c r="QT174" s="280"/>
      <c r="QU174" s="280"/>
      <c r="QV174" s="280"/>
      <c r="QW174" s="280"/>
      <c r="QX174" s="280"/>
      <c r="QY174" s="280"/>
      <c r="QZ174" s="280"/>
      <c r="RA174" s="280"/>
      <c r="RB174" s="280"/>
      <c r="RC174" s="280"/>
      <c r="RD174" s="280"/>
      <c r="RE174" s="280"/>
      <c r="RF174" s="280"/>
      <c r="RG174" s="280"/>
      <c r="RH174" s="280"/>
      <c r="RI174" s="280"/>
      <c r="RJ174" s="280"/>
      <c r="RK174" s="280"/>
      <c r="RL174" s="280"/>
      <c r="RM174" s="280"/>
      <c r="RN174" s="280"/>
      <c r="RO174" s="280"/>
      <c r="RP174" s="280"/>
      <c r="RQ174" s="280"/>
      <c r="RR174" s="280"/>
      <c r="RS174" s="280"/>
      <c r="RT174" s="280"/>
      <c r="RU174" s="280"/>
      <c r="RV174" s="280"/>
      <c r="RW174" s="280"/>
      <c r="RX174" s="280"/>
      <c r="RY174" s="280"/>
      <c r="RZ174" s="280"/>
      <c r="SA174" s="280"/>
      <c r="SB174" s="280"/>
      <c r="SC174" s="280"/>
      <c r="SD174" s="280"/>
      <c r="SE174" s="280"/>
      <c r="SF174" s="280"/>
      <c r="SG174" s="280"/>
      <c r="SH174" s="280"/>
      <c r="SI174" s="280"/>
      <c r="SJ174" s="280"/>
      <c r="SK174" s="280"/>
      <c r="SL174" s="280"/>
      <c r="SM174" s="280"/>
      <c r="SN174" s="280"/>
      <c r="SO174" s="280"/>
      <c r="SP174" s="280"/>
      <c r="SQ174" s="280"/>
      <c r="SR174" s="280"/>
      <c r="SS174" s="280"/>
      <c r="ST174" s="280"/>
      <c r="SU174" s="280"/>
      <c r="SV174" s="280"/>
      <c r="SW174" s="280"/>
      <c r="SX174" s="280"/>
      <c r="SY174" s="280"/>
      <c r="SZ174" s="280"/>
      <c r="TA174" s="280"/>
      <c r="TB174" s="280"/>
      <c r="TC174" s="280"/>
      <c r="TD174" s="280"/>
      <c r="TE174" s="280"/>
      <c r="TF174" s="280"/>
      <c r="TG174" s="280"/>
    </row>
    <row r="175" spans="1:527" s="293" customFormat="1" ht="24.75" customHeight="1" x14ac:dyDescent="0.45">
      <c r="A175" s="274" t="s">
        <v>1115</v>
      </c>
      <c r="B175" s="275" t="s">
        <v>951</v>
      </c>
      <c r="C175" s="276">
        <v>2105</v>
      </c>
      <c r="D175" s="276">
        <v>2144</v>
      </c>
      <c r="E175" s="277">
        <f t="shared" si="20"/>
        <v>39</v>
      </c>
      <c r="F175" s="278">
        <f t="shared" si="21"/>
        <v>1.852731591448931E-2</v>
      </c>
      <c r="G175" s="279"/>
      <c r="H175" s="280"/>
      <c r="I175" s="280"/>
      <c r="J175" s="280"/>
      <c r="K175" s="280"/>
      <c r="L175" s="280"/>
      <c r="M175" s="280"/>
      <c r="N175" s="280"/>
      <c r="O175" s="280"/>
      <c r="P175" s="280"/>
      <c r="Q175" s="280"/>
      <c r="R175" s="280"/>
      <c r="S175" s="280"/>
      <c r="T175" s="280"/>
      <c r="U175" s="280"/>
      <c r="V175" s="280"/>
      <c r="W175" s="280"/>
      <c r="X175" s="280"/>
      <c r="Y175" s="280"/>
      <c r="Z175" s="280"/>
      <c r="AA175" s="280"/>
      <c r="AB175" s="280"/>
      <c r="AC175" s="280"/>
      <c r="AD175" s="280"/>
      <c r="AE175" s="280"/>
      <c r="AF175" s="280"/>
      <c r="AG175" s="280"/>
      <c r="AH175" s="280"/>
      <c r="AI175" s="280"/>
      <c r="AJ175" s="280"/>
      <c r="AK175" s="280"/>
      <c r="AL175" s="280"/>
      <c r="AM175" s="280"/>
      <c r="AN175" s="280"/>
      <c r="AO175" s="280"/>
      <c r="AP175" s="280"/>
      <c r="AQ175" s="280"/>
      <c r="AR175" s="280"/>
      <c r="AS175" s="280"/>
      <c r="AT175" s="280"/>
      <c r="AU175" s="280"/>
      <c r="AV175" s="280"/>
      <c r="AW175" s="280"/>
      <c r="AX175" s="280"/>
      <c r="AY175" s="280"/>
      <c r="AZ175" s="280"/>
      <c r="BA175" s="280"/>
      <c r="BB175" s="280"/>
      <c r="BC175" s="280"/>
      <c r="BD175" s="280"/>
      <c r="BE175" s="280"/>
      <c r="BF175" s="280"/>
      <c r="BG175" s="280"/>
      <c r="BH175" s="280"/>
      <c r="BI175" s="280"/>
      <c r="BJ175" s="280"/>
      <c r="BK175" s="280"/>
      <c r="BL175" s="280"/>
      <c r="BM175" s="280"/>
      <c r="BN175" s="280"/>
      <c r="BO175" s="280"/>
      <c r="BP175" s="280"/>
      <c r="BQ175" s="280"/>
      <c r="BR175" s="280"/>
      <c r="BS175" s="280"/>
      <c r="BT175" s="280"/>
      <c r="BU175" s="280"/>
      <c r="BV175" s="280"/>
      <c r="BW175" s="280"/>
      <c r="BX175" s="280"/>
      <c r="BY175" s="280"/>
      <c r="BZ175" s="280"/>
      <c r="CA175" s="280"/>
      <c r="CB175" s="280"/>
      <c r="CC175" s="280"/>
      <c r="CD175" s="280"/>
      <c r="CE175" s="280"/>
      <c r="CF175" s="280"/>
      <c r="CG175" s="280"/>
      <c r="CH175" s="280"/>
      <c r="CI175" s="280"/>
      <c r="CJ175" s="280"/>
      <c r="CK175" s="280"/>
      <c r="CL175" s="280"/>
      <c r="CM175" s="280"/>
      <c r="CN175" s="280"/>
      <c r="CO175" s="280"/>
      <c r="CP175" s="280"/>
      <c r="CQ175" s="280"/>
      <c r="CR175" s="280"/>
      <c r="CS175" s="280"/>
      <c r="CT175" s="280"/>
      <c r="CU175" s="280"/>
      <c r="CV175" s="280"/>
      <c r="CW175" s="280"/>
      <c r="CX175" s="280"/>
      <c r="CY175" s="280"/>
      <c r="CZ175" s="280"/>
      <c r="DA175" s="280"/>
      <c r="DB175" s="280"/>
      <c r="DC175" s="280"/>
      <c r="DD175" s="280"/>
      <c r="DE175" s="280"/>
      <c r="DF175" s="280"/>
      <c r="DG175" s="280"/>
      <c r="DH175" s="280"/>
      <c r="DI175" s="280"/>
      <c r="DJ175" s="280"/>
      <c r="DK175" s="280"/>
      <c r="DL175" s="280"/>
      <c r="DM175" s="280"/>
      <c r="DN175" s="280"/>
      <c r="DO175" s="280"/>
      <c r="DP175" s="280"/>
      <c r="DQ175" s="280"/>
      <c r="DR175" s="280"/>
      <c r="DS175" s="280"/>
      <c r="DT175" s="280"/>
      <c r="DU175" s="280"/>
      <c r="DV175" s="280"/>
      <c r="DW175" s="280"/>
      <c r="DX175" s="280"/>
      <c r="DY175" s="280"/>
      <c r="DZ175" s="280"/>
      <c r="EA175" s="280"/>
      <c r="EB175" s="280"/>
      <c r="EC175" s="280"/>
      <c r="ED175" s="280"/>
      <c r="EE175" s="280"/>
      <c r="EF175" s="280"/>
      <c r="EG175" s="280"/>
      <c r="EH175" s="280"/>
      <c r="EI175" s="280"/>
      <c r="EJ175" s="280"/>
      <c r="EK175" s="280"/>
      <c r="EL175" s="280"/>
      <c r="EM175" s="280"/>
      <c r="EN175" s="280"/>
      <c r="EO175" s="280"/>
      <c r="EP175" s="280"/>
      <c r="EQ175" s="280"/>
      <c r="ER175" s="280"/>
      <c r="ES175" s="280"/>
      <c r="ET175" s="280"/>
      <c r="EU175" s="280"/>
      <c r="EV175" s="280"/>
      <c r="EW175" s="280"/>
      <c r="EX175" s="280"/>
      <c r="EY175" s="280"/>
      <c r="EZ175" s="280"/>
      <c r="FA175" s="280"/>
      <c r="FB175" s="280"/>
      <c r="FC175" s="280"/>
      <c r="FD175" s="280"/>
      <c r="FE175" s="280"/>
      <c r="FF175" s="280"/>
      <c r="FG175" s="280"/>
      <c r="FH175" s="280"/>
      <c r="FI175" s="280"/>
      <c r="FJ175" s="280"/>
      <c r="FK175" s="280"/>
      <c r="FL175" s="280"/>
      <c r="FM175" s="280"/>
      <c r="FN175" s="280"/>
      <c r="FO175" s="280"/>
      <c r="FP175" s="280"/>
      <c r="FQ175" s="280"/>
      <c r="FR175" s="280"/>
      <c r="FS175" s="280"/>
      <c r="FT175" s="280"/>
      <c r="FU175" s="280"/>
      <c r="FV175" s="280"/>
      <c r="FW175" s="280"/>
      <c r="FX175" s="280"/>
      <c r="FY175" s="280"/>
      <c r="FZ175" s="280"/>
      <c r="GA175" s="280"/>
      <c r="GB175" s="280"/>
      <c r="GC175" s="280"/>
      <c r="GD175" s="280"/>
      <c r="GE175" s="280"/>
      <c r="GF175" s="280"/>
      <c r="GG175" s="280"/>
      <c r="GH175" s="280"/>
      <c r="GI175" s="280"/>
      <c r="GJ175" s="280"/>
      <c r="GK175" s="280"/>
      <c r="GL175" s="280"/>
      <c r="GM175" s="280"/>
      <c r="GN175" s="280"/>
      <c r="GO175" s="280"/>
      <c r="GP175" s="280"/>
      <c r="GQ175" s="280"/>
      <c r="GR175" s="280"/>
      <c r="GS175" s="280"/>
      <c r="GT175" s="280"/>
      <c r="GU175" s="280"/>
      <c r="GV175" s="280"/>
      <c r="GW175" s="280"/>
      <c r="GX175" s="280"/>
      <c r="GY175" s="280"/>
      <c r="GZ175" s="280"/>
      <c r="HA175" s="280"/>
      <c r="HB175" s="280"/>
      <c r="HC175" s="280"/>
      <c r="HD175" s="280"/>
      <c r="HE175" s="280"/>
      <c r="HF175" s="280"/>
      <c r="HG175" s="280"/>
      <c r="HH175" s="280"/>
      <c r="HI175" s="280"/>
      <c r="HJ175" s="280"/>
      <c r="HK175" s="280"/>
      <c r="HL175" s="280"/>
      <c r="HM175" s="280"/>
      <c r="HN175" s="280"/>
      <c r="HO175" s="280"/>
      <c r="HP175" s="280"/>
      <c r="HQ175" s="280"/>
      <c r="HR175" s="280"/>
      <c r="HS175" s="280"/>
      <c r="HT175" s="280"/>
      <c r="HU175" s="280"/>
      <c r="HV175" s="280"/>
      <c r="HW175" s="280"/>
      <c r="HX175" s="280"/>
      <c r="HY175" s="280"/>
      <c r="HZ175" s="280"/>
      <c r="IA175" s="280"/>
      <c r="IB175" s="280"/>
      <c r="IC175" s="280"/>
      <c r="ID175" s="280"/>
      <c r="IE175" s="280"/>
      <c r="IF175" s="280"/>
      <c r="IG175" s="280"/>
      <c r="IH175" s="280"/>
      <c r="II175" s="280"/>
      <c r="IJ175" s="280"/>
      <c r="IK175" s="280"/>
      <c r="IL175" s="280"/>
      <c r="IM175" s="280"/>
      <c r="IN175" s="280"/>
      <c r="IO175" s="280"/>
      <c r="IP175" s="280"/>
      <c r="IQ175" s="280"/>
      <c r="IR175" s="280"/>
      <c r="IS175" s="280"/>
      <c r="IT175" s="280"/>
      <c r="IU175" s="280"/>
      <c r="IV175" s="280"/>
      <c r="IW175" s="280"/>
      <c r="IX175" s="280"/>
      <c r="IY175" s="280"/>
      <c r="IZ175" s="280"/>
      <c r="JA175" s="280"/>
      <c r="JB175" s="280"/>
      <c r="JC175" s="280"/>
      <c r="JD175" s="280"/>
      <c r="JE175" s="280"/>
      <c r="JF175" s="280"/>
      <c r="JG175" s="280"/>
      <c r="JH175" s="280"/>
      <c r="JI175" s="280"/>
      <c r="JJ175" s="280"/>
      <c r="JK175" s="280"/>
      <c r="JL175" s="280"/>
      <c r="JM175" s="280"/>
      <c r="JN175" s="280"/>
      <c r="JO175" s="280"/>
      <c r="JP175" s="280"/>
      <c r="JQ175" s="280"/>
      <c r="JR175" s="280"/>
      <c r="JS175" s="280"/>
      <c r="JT175" s="280"/>
      <c r="JU175" s="280"/>
      <c r="JV175" s="280"/>
      <c r="JW175" s="280"/>
      <c r="JX175" s="280"/>
      <c r="JY175" s="280"/>
      <c r="JZ175" s="280"/>
      <c r="KA175" s="280"/>
      <c r="KB175" s="280"/>
      <c r="KC175" s="280"/>
      <c r="KD175" s="280"/>
      <c r="KE175" s="280"/>
      <c r="KF175" s="280"/>
      <c r="KG175" s="280"/>
      <c r="KH175" s="280"/>
      <c r="KI175" s="280"/>
      <c r="KJ175" s="280"/>
      <c r="KK175" s="280"/>
      <c r="KL175" s="280"/>
      <c r="KM175" s="280"/>
      <c r="KN175" s="280"/>
      <c r="KO175" s="280"/>
      <c r="KP175" s="280"/>
      <c r="KQ175" s="280"/>
      <c r="KR175" s="280"/>
      <c r="KS175" s="280"/>
      <c r="KT175" s="280"/>
      <c r="KU175" s="280"/>
      <c r="KV175" s="280"/>
      <c r="KW175" s="280"/>
      <c r="KX175" s="280"/>
      <c r="KY175" s="280"/>
      <c r="KZ175" s="280"/>
      <c r="LA175" s="280"/>
      <c r="LB175" s="280"/>
      <c r="LC175" s="280"/>
      <c r="LD175" s="280"/>
      <c r="LE175" s="280"/>
      <c r="LF175" s="280"/>
      <c r="LG175" s="280"/>
      <c r="LH175" s="280"/>
      <c r="LI175" s="280"/>
      <c r="LJ175" s="280"/>
      <c r="LK175" s="280"/>
      <c r="LL175" s="280"/>
      <c r="LM175" s="280"/>
      <c r="LN175" s="280"/>
      <c r="LO175" s="280"/>
      <c r="LP175" s="280"/>
      <c r="LQ175" s="280"/>
      <c r="LR175" s="280"/>
      <c r="LS175" s="280"/>
      <c r="LT175" s="280"/>
      <c r="LU175" s="280"/>
      <c r="LV175" s="280"/>
      <c r="LW175" s="280"/>
      <c r="LX175" s="280"/>
      <c r="LY175" s="280"/>
      <c r="LZ175" s="280"/>
      <c r="MA175" s="280"/>
      <c r="MB175" s="280"/>
      <c r="MC175" s="280"/>
      <c r="MD175" s="280"/>
      <c r="ME175" s="280"/>
      <c r="MF175" s="280"/>
      <c r="MG175" s="280"/>
      <c r="MH175" s="280"/>
      <c r="MI175" s="280"/>
      <c r="MJ175" s="280"/>
      <c r="MK175" s="280"/>
      <c r="ML175" s="280"/>
      <c r="MM175" s="280"/>
      <c r="MN175" s="280"/>
      <c r="MO175" s="280"/>
      <c r="MP175" s="280"/>
      <c r="MQ175" s="280"/>
      <c r="MR175" s="280"/>
      <c r="MS175" s="280"/>
      <c r="MT175" s="280"/>
      <c r="MU175" s="280"/>
      <c r="MV175" s="280"/>
      <c r="MW175" s="280"/>
      <c r="MX175" s="280"/>
      <c r="MY175" s="280"/>
      <c r="MZ175" s="280"/>
      <c r="NA175" s="280"/>
      <c r="NB175" s="280"/>
      <c r="NC175" s="280"/>
      <c r="ND175" s="280"/>
      <c r="NE175" s="280"/>
      <c r="NF175" s="280"/>
      <c r="NG175" s="280"/>
      <c r="NH175" s="280"/>
      <c r="NI175" s="280"/>
      <c r="NJ175" s="280"/>
      <c r="NK175" s="280"/>
      <c r="NL175" s="280"/>
      <c r="NM175" s="280"/>
      <c r="NN175" s="280"/>
      <c r="NO175" s="280"/>
      <c r="NP175" s="280"/>
      <c r="NQ175" s="280"/>
      <c r="NR175" s="280"/>
      <c r="NS175" s="280"/>
      <c r="NT175" s="280"/>
      <c r="NU175" s="280"/>
      <c r="NV175" s="280"/>
      <c r="NW175" s="280"/>
      <c r="NX175" s="280"/>
      <c r="NY175" s="280"/>
      <c r="NZ175" s="280"/>
      <c r="OA175" s="280"/>
      <c r="OB175" s="280"/>
      <c r="OC175" s="280"/>
      <c r="OD175" s="280"/>
      <c r="OE175" s="280"/>
      <c r="OF175" s="280"/>
      <c r="OG175" s="280"/>
      <c r="OH175" s="280"/>
      <c r="OI175" s="280"/>
      <c r="OJ175" s="280"/>
      <c r="OK175" s="280"/>
      <c r="OL175" s="280"/>
      <c r="OM175" s="280"/>
      <c r="ON175" s="280"/>
      <c r="OO175" s="280"/>
      <c r="OP175" s="280"/>
      <c r="OQ175" s="280"/>
      <c r="OR175" s="280"/>
      <c r="OS175" s="280"/>
      <c r="OT175" s="280"/>
      <c r="OU175" s="280"/>
      <c r="OV175" s="280"/>
      <c r="OW175" s="280"/>
      <c r="OX175" s="280"/>
      <c r="OY175" s="280"/>
      <c r="OZ175" s="280"/>
      <c r="PA175" s="280"/>
      <c r="PB175" s="280"/>
      <c r="PC175" s="280"/>
      <c r="PD175" s="280"/>
      <c r="PE175" s="280"/>
      <c r="PF175" s="280"/>
      <c r="PG175" s="280"/>
      <c r="PH175" s="280"/>
      <c r="PI175" s="280"/>
      <c r="PJ175" s="280"/>
      <c r="PK175" s="280"/>
      <c r="PL175" s="280"/>
      <c r="PM175" s="280"/>
      <c r="PN175" s="280"/>
      <c r="PO175" s="280"/>
      <c r="PP175" s="280"/>
      <c r="PQ175" s="280"/>
      <c r="PR175" s="280"/>
      <c r="PS175" s="280"/>
      <c r="PT175" s="280"/>
      <c r="PU175" s="280"/>
      <c r="PV175" s="280"/>
      <c r="PW175" s="280"/>
      <c r="PX175" s="280"/>
      <c r="PY175" s="280"/>
      <c r="PZ175" s="280"/>
      <c r="QA175" s="280"/>
      <c r="QB175" s="280"/>
      <c r="QC175" s="280"/>
      <c r="QD175" s="280"/>
      <c r="QE175" s="280"/>
      <c r="QF175" s="280"/>
      <c r="QG175" s="280"/>
      <c r="QH175" s="280"/>
      <c r="QI175" s="280"/>
      <c r="QJ175" s="280"/>
      <c r="QK175" s="280"/>
      <c r="QL175" s="280"/>
      <c r="QM175" s="280"/>
      <c r="QN175" s="280"/>
      <c r="QO175" s="280"/>
      <c r="QP175" s="280"/>
      <c r="QQ175" s="280"/>
      <c r="QR175" s="280"/>
      <c r="QS175" s="280"/>
      <c r="QT175" s="280"/>
      <c r="QU175" s="280"/>
      <c r="QV175" s="280"/>
      <c r="QW175" s="280"/>
      <c r="QX175" s="280"/>
      <c r="QY175" s="280"/>
      <c r="QZ175" s="280"/>
      <c r="RA175" s="280"/>
      <c r="RB175" s="280"/>
      <c r="RC175" s="280"/>
      <c r="RD175" s="280"/>
      <c r="RE175" s="280"/>
      <c r="RF175" s="280"/>
      <c r="RG175" s="280"/>
      <c r="RH175" s="280"/>
      <c r="RI175" s="280"/>
      <c r="RJ175" s="280"/>
      <c r="RK175" s="280"/>
      <c r="RL175" s="280"/>
      <c r="RM175" s="280"/>
      <c r="RN175" s="280"/>
      <c r="RO175" s="280"/>
      <c r="RP175" s="280"/>
      <c r="RQ175" s="280"/>
      <c r="RR175" s="280"/>
      <c r="RS175" s="280"/>
      <c r="RT175" s="280"/>
      <c r="RU175" s="280"/>
      <c r="RV175" s="280"/>
      <c r="RW175" s="280"/>
      <c r="RX175" s="280"/>
      <c r="RY175" s="280"/>
      <c r="RZ175" s="280"/>
      <c r="SA175" s="280"/>
      <c r="SB175" s="280"/>
      <c r="SC175" s="280"/>
      <c r="SD175" s="280"/>
      <c r="SE175" s="280"/>
      <c r="SF175" s="280"/>
      <c r="SG175" s="280"/>
      <c r="SH175" s="280"/>
      <c r="SI175" s="280"/>
      <c r="SJ175" s="280"/>
      <c r="SK175" s="280"/>
      <c r="SL175" s="280"/>
      <c r="SM175" s="280"/>
      <c r="SN175" s="280"/>
      <c r="SO175" s="280"/>
      <c r="SP175" s="280"/>
      <c r="SQ175" s="280"/>
      <c r="SR175" s="280"/>
      <c r="SS175" s="280"/>
      <c r="ST175" s="280"/>
      <c r="SU175" s="280"/>
      <c r="SV175" s="280"/>
      <c r="SW175" s="280"/>
      <c r="SX175" s="280"/>
      <c r="SY175" s="280"/>
      <c r="SZ175" s="280"/>
      <c r="TA175" s="280"/>
      <c r="TB175" s="280"/>
      <c r="TC175" s="280"/>
      <c r="TD175" s="280"/>
      <c r="TE175" s="280"/>
      <c r="TF175" s="280"/>
      <c r="TG175" s="280"/>
    </row>
    <row r="176" spans="1:527" s="293" customFormat="1" ht="24.75" customHeight="1" x14ac:dyDescent="0.45">
      <c r="A176" s="274" t="s">
        <v>1116</v>
      </c>
      <c r="B176" s="275" t="s">
        <v>951</v>
      </c>
      <c r="C176" s="276">
        <v>1754</v>
      </c>
      <c r="D176" s="276">
        <v>1788</v>
      </c>
      <c r="E176" s="277">
        <f t="shared" si="20"/>
        <v>34</v>
      </c>
      <c r="F176" s="278">
        <f t="shared" si="21"/>
        <v>1.9384264538198404E-2</v>
      </c>
      <c r="G176" s="279"/>
      <c r="H176" s="280"/>
      <c r="I176" s="280"/>
      <c r="J176" s="280"/>
      <c r="K176" s="280"/>
      <c r="L176" s="280"/>
      <c r="M176" s="280"/>
      <c r="N176" s="280"/>
      <c r="O176" s="280"/>
      <c r="P176" s="280"/>
      <c r="Q176" s="280"/>
      <c r="R176" s="280"/>
      <c r="S176" s="280"/>
      <c r="T176" s="280"/>
      <c r="U176" s="280"/>
      <c r="V176" s="280"/>
      <c r="W176" s="280"/>
      <c r="X176" s="280"/>
      <c r="Y176" s="280"/>
      <c r="Z176" s="280"/>
      <c r="AA176" s="280"/>
      <c r="AB176" s="280"/>
      <c r="AC176" s="280"/>
      <c r="AD176" s="280"/>
      <c r="AE176" s="280"/>
      <c r="AF176" s="280"/>
      <c r="AG176" s="280"/>
      <c r="AH176" s="280"/>
      <c r="AI176" s="280"/>
      <c r="AJ176" s="280"/>
      <c r="AK176" s="280"/>
      <c r="AL176" s="280"/>
      <c r="AM176" s="280"/>
      <c r="AN176" s="280"/>
      <c r="AO176" s="280"/>
      <c r="AP176" s="280"/>
      <c r="AQ176" s="280"/>
      <c r="AR176" s="280"/>
      <c r="AS176" s="280"/>
      <c r="AT176" s="280"/>
      <c r="AU176" s="280"/>
      <c r="AV176" s="280"/>
      <c r="AW176" s="280"/>
      <c r="AX176" s="280"/>
      <c r="AY176" s="280"/>
      <c r="AZ176" s="280"/>
      <c r="BA176" s="280"/>
      <c r="BB176" s="280"/>
      <c r="BC176" s="280"/>
      <c r="BD176" s="280"/>
      <c r="BE176" s="280"/>
      <c r="BF176" s="280"/>
      <c r="BG176" s="280"/>
      <c r="BH176" s="280"/>
      <c r="BI176" s="280"/>
      <c r="BJ176" s="280"/>
      <c r="BK176" s="280"/>
      <c r="BL176" s="280"/>
      <c r="BM176" s="280"/>
      <c r="BN176" s="280"/>
      <c r="BO176" s="280"/>
      <c r="BP176" s="280"/>
      <c r="BQ176" s="280"/>
      <c r="BR176" s="280"/>
      <c r="BS176" s="280"/>
      <c r="BT176" s="280"/>
      <c r="BU176" s="280"/>
      <c r="BV176" s="280"/>
      <c r="BW176" s="280"/>
      <c r="BX176" s="280"/>
      <c r="BY176" s="280"/>
      <c r="BZ176" s="280"/>
      <c r="CA176" s="280"/>
      <c r="CB176" s="280"/>
      <c r="CC176" s="280"/>
      <c r="CD176" s="280"/>
      <c r="CE176" s="280"/>
      <c r="CF176" s="280"/>
      <c r="CG176" s="280"/>
      <c r="CH176" s="280"/>
      <c r="CI176" s="280"/>
      <c r="CJ176" s="280"/>
      <c r="CK176" s="280"/>
      <c r="CL176" s="280"/>
      <c r="CM176" s="280"/>
      <c r="CN176" s="280"/>
      <c r="CO176" s="280"/>
      <c r="CP176" s="280"/>
      <c r="CQ176" s="280"/>
      <c r="CR176" s="280"/>
      <c r="CS176" s="280"/>
      <c r="CT176" s="280"/>
      <c r="CU176" s="280"/>
      <c r="CV176" s="280"/>
      <c r="CW176" s="280"/>
      <c r="CX176" s="280"/>
      <c r="CY176" s="280"/>
      <c r="CZ176" s="280"/>
      <c r="DA176" s="280"/>
      <c r="DB176" s="280"/>
      <c r="DC176" s="280"/>
      <c r="DD176" s="280"/>
      <c r="DE176" s="280"/>
      <c r="DF176" s="280"/>
      <c r="DG176" s="280"/>
      <c r="DH176" s="280"/>
      <c r="DI176" s="280"/>
      <c r="DJ176" s="280"/>
      <c r="DK176" s="280"/>
      <c r="DL176" s="280"/>
      <c r="DM176" s="280"/>
      <c r="DN176" s="280"/>
      <c r="DO176" s="280"/>
      <c r="DP176" s="280"/>
      <c r="DQ176" s="280"/>
      <c r="DR176" s="280"/>
      <c r="DS176" s="280"/>
      <c r="DT176" s="280"/>
      <c r="DU176" s="280"/>
      <c r="DV176" s="280"/>
      <c r="DW176" s="280"/>
      <c r="DX176" s="280"/>
      <c r="DY176" s="280"/>
      <c r="DZ176" s="280"/>
      <c r="EA176" s="280"/>
      <c r="EB176" s="280"/>
      <c r="EC176" s="280"/>
      <c r="ED176" s="280"/>
      <c r="EE176" s="280"/>
      <c r="EF176" s="280"/>
      <c r="EG176" s="280"/>
      <c r="EH176" s="280"/>
      <c r="EI176" s="280"/>
      <c r="EJ176" s="280"/>
      <c r="EK176" s="280"/>
      <c r="EL176" s="280"/>
      <c r="EM176" s="280"/>
      <c r="EN176" s="280"/>
      <c r="EO176" s="280"/>
      <c r="EP176" s="280"/>
      <c r="EQ176" s="280"/>
      <c r="ER176" s="280"/>
      <c r="ES176" s="280"/>
      <c r="ET176" s="280"/>
      <c r="EU176" s="280"/>
      <c r="EV176" s="280"/>
      <c r="EW176" s="280"/>
      <c r="EX176" s="280"/>
      <c r="EY176" s="280"/>
      <c r="EZ176" s="280"/>
      <c r="FA176" s="280"/>
      <c r="FB176" s="280"/>
      <c r="FC176" s="280"/>
      <c r="FD176" s="280"/>
      <c r="FE176" s="280"/>
      <c r="FF176" s="280"/>
      <c r="FG176" s="280"/>
      <c r="FH176" s="280"/>
      <c r="FI176" s="280"/>
      <c r="FJ176" s="280"/>
      <c r="FK176" s="280"/>
      <c r="FL176" s="280"/>
      <c r="FM176" s="280"/>
      <c r="FN176" s="280"/>
      <c r="FO176" s="280"/>
      <c r="FP176" s="280"/>
      <c r="FQ176" s="280"/>
      <c r="FR176" s="280"/>
      <c r="FS176" s="280"/>
      <c r="FT176" s="280"/>
      <c r="FU176" s="280"/>
      <c r="FV176" s="280"/>
      <c r="FW176" s="280"/>
      <c r="FX176" s="280"/>
      <c r="FY176" s="280"/>
      <c r="FZ176" s="280"/>
      <c r="GA176" s="280"/>
      <c r="GB176" s="280"/>
      <c r="GC176" s="280"/>
      <c r="GD176" s="280"/>
      <c r="GE176" s="280"/>
      <c r="GF176" s="280"/>
      <c r="GG176" s="280"/>
      <c r="GH176" s="280"/>
      <c r="GI176" s="280"/>
      <c r="GJ176" s="280"/>
      <c r="GK176" s="280"/>
      <c r="GL176" s="280"/>
      <c r="GM176" s="280"/>
      <c r="GN176" s="280"/>
      <c r="GO176" s="280"/>
      <c r="GP176" s="280"/>
      <c r="GQ176" s="280"/>
      <c r="GR176" s="280"/>
      <c r="GS176" s="280"/>
      <c r="GT176" s="280"/>
      <c r="GU176" s="280"/>
      <c r="GV176" s="280"/>
      <c r="GW176" s="280"/>
      <c r="GX176" s="280"/>
      <c r="GY176" s="280"/>
      <c r="GZ176" s="280"/>
      <c r="HA176" s="280"/>
      <c r="HB176" s="280"/>
      <c r="HC176" s="280"/>
      <c r="HD176" s="280"/>
      <c r="HE176" s="280"/>
      <c r="HF176" s="280"/>
      <c r="HG176" s="280"/>
      <c r="HH176" s="280"/>
      <c r="HI176" s="280"/>
      <c r="HJ176" s="280"/>
      <c r="HK176" s="280"/>
      <c r="HL176" s="280"/>
      <c r="HM176" s="280"/>
      <c r="HN176" s="280"/>
      <c r="HO176" s="280"/>
      <c r="HP176" s="280"/>
      <c r="HQ176" s="280"/>
      <c r="HR176" s="280"/>
      <c r="HS176" s="280"/>
      <c r="HT176" s="280"/>
      <c r="HU176" s="280"/>
      <c r="HV176" s="280"/>
      <c r="HW176" s="280"/>
      <c r="HX176" s="280"/>
      <c r="HY176" s="280"/>
      <c r="HZ176" s="280"/>
      <c r="IA176" s="280"/>
      <c r="IB176" s="280"/>
      <c r="IC176" s="280"/>
      <c r="ID176" s="280"/>
      <c r="IE176" s="280"/>
      <c r="IF176" s="280"/>
      <c r="IG176" s="280"/>
      <c r="IH176" s="280"/>
      <c r="II176" s="280"/>
      <c r="IJ176" s="280"/>
      <c r="IK176" s="280"/>
      <c r="IL176" s="280"/>
      <c r="IM176" s="280"/>
      <c r="IN176" s="280"/>
      <c r="IO176" s="280"/>
      <c r="IP176" s="280"/>
      <c r="IQ176" s="280"/>
      <c r="IR176" s="280"/>
      <c r="IS176" s="280"/>
      <c r="IT176" s="280"/>
      <c r="IU176" s="280"/>
      <c r="IV176" s="280"/>
      <c r="IW176" s="280"/>
      <c r="IX176" s="280"/>
      <c r="IY176" s="280"/>
      <c r="IZ176" s="280"/>
      <c r="JA176" s="280"/>
      <c r="JB176" s="280"/>
      <c r="JC176" s="280"/>
      <c r="JD176" s="280"/>
      <c r="JE176" s="280"/>
      <c r="JF176" s="280"/>
      <c r="JG176" s="280"/>
      <c r="JH176" s="280"/>
      <c r="JI176" s="280"/>
      <c r="JJ176" s="280"/>
      <c r="JK176" s="280"/>
      <c r="JL176" s="280"/>
      <c r="JM176" s="280"/>
      <c r="JN176" s="280"/>
      <c r="JO176" s="280"/>
      <c r="JP176" s="280"/>
      <c r="JQ176" s="280"/>
      <c r="JR176" s="280"/>
      <c r="JS176" s="280"/>
      <c r="JT176" s="280"/>
      <c r="JU176" s="280"/>
      <c r="JV176" s="280"/>
      <c r="JW176" s="280"/>
      <c r="JX176" s="280"/>
      <c r="JY176" s="280"/>
      <c r="JZ176" s="280"/>
      <c r="KA176" s="280"/>
      <c r="KB176" s="280"/>
      <c r="KC176" s="280"/>
      <c r="KD176" s="280"/>
      <c r="KE176" s="280"/>
      <c r="KF176" s="280"/>
      <c r="KG176" s="280"/>
      <c r="KH176" s="280"/>
      <c r="KI176" s="280"/>
      <c r="KJ176" s="280"/>
      <c r="KK176" s="280"/>
      <c r="KL176" s="280"/>
      <c r="KM176" s="280"/>
      <c r="KN176" s="280"/>
      <c r="KO176" s="280"/>
      <c r="KP176" s="280"/>
      <c r="KQ176" s="280"/>
      <c r="KR176" s="280"/>
      <c r="KS176" s="280"/>
      <c r="KT176" s="280"/>
      <c r="KU176" s="280"/>
      <c r="KV176" s="280"/>
      <c r="KW176" s="280"/>
      <c r="KX176" s="280"/>
      <c r="KY176" s="280"/>
      <c r="KZ176" s="280"/>
      <c r="LA176" s="280"/>
      <c r="LB176" s="280"/>
      <c r="LC176" s="280"/>
      <c r="LD176" s="280"/>
      <c r="LE176" s="280"/>
      <c r="LF176" s="280"/>
      <c r="LG176" s="280"/>
      <c r="LH176" s="280"/>
      <c r="LI176" s="280"/>
      <c r="LJ176" s="280"/>
      <c r="LK176" s="280"/>
      <c r="LL176" s="280"/>
      <c r="LM176" s="280"/>
      <c r="LN176" s="280"/>
      <c r="LO176" s="280"/>
      <c r="LP176" s="280"/>
      <c r="LQ176" s="280"/>
      <c r="LR176" s="280"/>
      <c r="LS176" s="280"/>
      <c r="LT176" s="280"/>
      <c r="LU176" s="280"/>
      <c r="LV176" s="280"/>
      <c r="LW176" s="280"/>
      <c r="LX176" s="280"/>
      <c r="LY176" s="280"/>
      <c r="LZ176" s="280"/>
      <c r="MA176" s="280"/>
      <c r="MB176" s="280"/>
      <c r="MC176" s="280"/>
      <c r="MD176" s="280"/>
      <c r="ME176" s="280"/>
      <c r="MF176" s="280"/>
      <c r="MG176" s="280"/>
      <c r="MH176" s="280"/>
      <c r="MI176" s="280"/>
      <c r="MJ176" s="280"/>
      <c r="MK176" s="280"/>
      <c r="ML176" s="280"/>
      <c r="MM176" s="280"/>
      <c r="MN176" s="280"/>
      <c r="MO176" s="280"/>
      <c r="MP176" s="280"/>
      <c r="MQ176" s="280"/>
      <c r="MR176" s="280"/>
      <c r="MS176" s="280"/>
      <c r="MT176" s="280"/>
      <c r="MU176" s="280"/>
      <c r="MV176" s="280"/>
      <c r="MW176" s="280"/>
      <c r="MX176" s="280"/>
      <c r="MY176" s="280"/>
      <c r="MZ176" s="280"/>
      <c r="NA176" s="280"/>
      <c r="NB176" s="280"/>
      <c r="NC176" s="280"/>
      <c r="ND176" s="280"/>
      <c r="NE176" s="280"/>
      <c r="NF176" s="280"/>
      <c r="NG176" s="280"/>
      <c r="NH176" s="280"/>
      <c r="NI176" s="280"/>
      <c r="NJ176" s="280"/>
      <c r="NK176" s="280"/>
      <c r="NL176" s="280"/>
      <c r="NM176" s="280"/>
      <c r="NN176" s="280"/>
      <c r="NO176" s="280"/>
      <c r="NP176" s="280"/>
      <c r="NQ176" s="280"/>
      <c r="NR176" s="280"/>
      <c r="NS176" s="280"/>
      <c r="NT176" s="280"/>
      <c r="NU176" s="280"/>
      <c r="NV176" s="280"/>
      <c r="NW176" s="280"/>
      <c r="NX176" s="280"/>
      <c r="NY176" s="280"/>
      <c r="NZ176" s="280"/>
      <c r="OA176" s="280"/>
      <c r="OB176" s="280"/>
      <c r="OC176" s="280"/>
      <c r="OD176" s="280"/>
      <c r="OE176" s="280"/>
      <c r="OF176" s="280"/>
      <c r="OG176" s="280"/>
      <c r="OH176" s="280"/>
      <c r="OI176" s="280"/>
      <c r="OJ176" s="280"/>
      <c r="OK176" s="280"/>
      <c r="OL176" s="280"/>
      <c r="OM176" s="280"/>
      <c r="ON176" s="280"/>
      <c r="OO176" s="280"/>
      <c r="OP176" s="280"/>
      <c r="OQ176" s="280"/>
      <c r="OR176" s="280"/>
      <c r="OS176" s="280"/>
      <c r="OT176" s="280"/>
      <c r="OU176" s="280"/>
      <c r="OV176" s="280"/>
      <c r="OW176" s="280"/>
      <c r="OX176" s="280"/>
      <c r="OY176" s="280"/>
      <c r="OZ176" s="280"/>
      <c r="PA176" s="280"/>
      <c r="PB176" s="280"/>
      <c r="PC176" s="280"/>
      <c r="PD176" s="280"/>
      <c r="PE176" s="280"/>
      <c r="PF176" s="280"/>
      <c r="PG176" s="280"/>
      <c r="PH176" s="280"/>
      <c r="PI176" s="280"/>
      <c r="PJ176" s="280"/>
      <c r="PK176" s="280"/>
      <c r="PL176" s="280"/>
      <c r="PM176" s="280"/>
      <c r="PN176" s="280"/>
      <c r="PO176" s="280"/>
      <c r="PP176" s="280"/>
      <c r="PQ176" s="280"/>
      <c r="PR176" s="280"/>
      <c r="PS176" s="280"/>
      <c r="PT176" s="280"/>
      <c r="PU176" s="280"/>
      <c r="PV176" s="280"/>
      <c r="PW176" s="280"/>
      <c r="PX176" s="280"/>
      <c r="PY176" s="280"/>
      <c r="PZ176" s="280"/>
      <c r="QA176" s="280"/>
      <c r="QB176" s="280"/>
      <c r="QC176" s="280"/>
      <c r="QD176" s="280"/>
      <c r="QE176" s="280"/>
      <c r="QF176" s="280"/>
      <c r="QG176" s="280"/>
      <c r="QH176" s="280"/>
      <c r="QI176" s="280"/>
      <c r="QJ176" s="280"/>
      <c r="QK176" s="280"/>
      <c r="QL176" s="280"/>
      <c r="QM176" s="280"/>
      <c r="QN176" s="280"/>
      <c r="QO176" s="280"/>
      <c r="QP176" s="280"/>
      <c r="QQ176" s="280"/>
      <c r="QR176" s="280"/>
      <c r="QS176" s="280"/>
      <c r="QT176" s="280"/>
      <c r="QU176" s="280"/>
      <c r="QV176" s="280"/>
      <c r="QW176" s="280"/>
      <c r="QX176" s="280"/>
      <c r="QY176" s="280"/>
      <c r="QZ176" s="280"/>
      <c r="RA176" s="280"/>
      <c r="RB176" s="280"/>
      <c r="RC176" s="280"/>
      <c r="RD176" s="280"/>
      <c r="RE176" s="280"/>
      <c r="RF176" s="280"/>
      <c r="RG176" s="280"/>
      <c r="RH176" s="280"/>
      <c r="RI176" s="280"/>
      <c r="RJ176" s="280"/>
      <c r="RK176" s="280"/>
      <c r="RL176" s="280"/>
      <c r="RM176" s="280"/>
      <c r="RN176" s="280"/>
      <c r="RO176" s="280"/>
      <c r="RP176" s="280"/>
      <c r="RQ176" s="280"/>
      <c r="RR176" s="280"/>
      <c r="RS176" s="280"/>
      <c r="RT176" s="280"/>
      <c r="RU176" s="280"/>
      <c r="RV176" s="280"/>
      <c r="RW176" s="280"/>
      <c r="RX176" s="280"/>
      <c r="RY176" s="280"/>
      <c r="RZ176" s="280"/>
      <c r="SA176" s="280"/>
      <c r="SB176" s="280"/>
      <c r="SC176" s="280"/>
      <c r="SD176" s="280"/>
      <c r="SE176" s="280"/>
      <c r="SF176" s="280"/>
      <c r="SG176" s="280"/>
      <c r="SH176" s="280"/>
      <c r="SI176" s="280"/>
      <c r="SJ176" s="280"/>
      <c r="SK176" s="280"/>
      <c r="SL176" s="280"/>
      <c r="SM176" s="280"/>
      <c r="SN176" s="280"/>
      <c r="SO176" s="280"/>
      <c r="SP176" s="280"/>
      <c r="SQ176" s="280"/>
      <c r="SR176" s="280"/>
      <c r="SS176" s="280"/>
      <c r="ST176" s="280"/>
      <c r="SU176" s="280"/>
      <c r="SV176" s="280"/>
      <c r="SW176" s="280"/>
      <c r="SX176" s="280"/>
      <c r="SY176" s="280"/>
      <c r="SZ176" s="280"/>
      <c r="TA176" s="280"/>
      <c r="TB176" s="280"/>
      <c r="TC176" s="280"/>
      <c r="TD176" s="280"/>
      <c r="TE176" s="280"/>
      <c r="TF176" s="280"/>
      <c r="TG176" s="280"/>
    </row>
    <row r="177" spans="1:527" s="293" customFormat="1" ht="24.75" customHeight="1" x14ac:dyDescent="0.45">
      <c r="A177" s="274" t="s">
        <v>1117</v>
      </c>
      <c r="B177" s="275" t="s">
        <v>951</v>
      </c>
      <c r="C177" s="276">
        <v>1228</v>
      </c>
      <c r="D177" s="276">
        <v>1250</v>
      </c>
      <c r="E177" s="277">
        <f t="shared" si="20"/>
        <v>22</v>
      </c>
      <c r="F177" s="278">
        <f t="shared" si="21"/>
        <v>1.7915309446254073E-2</v>
      </c>
      <c r="G177" s="279"/>
      <c r="H177" s="280"/>
      <c r="I177" s="280"/>
      <c r="J177" s="280"/>
      <c r="K177" s="280"/>
      <c r="L177" s="280"/>
      <c r="M177" s="280"/>
      <c r="N177" s="280"/>
      <c r="O177" s="280"/>
      <c r="P177" s="280"/>
      <c r="Q177" s="280"/>
      <c r="R177" s="280"/>
      <c r="S177" s="280"/>
      <c r="T177" s="280"/>
      <c r="U177" s="280"/>
      <c r="V177" s="280"/>
      <c r="W177" s="280"/>
      <c r="X177" s="280"/>
      <c r="Y177" s="280"/>
      <c r="Z177" s="280"/>
      <c r="AA177" s="280"/>
      <c r="AB177" s="280"/>
      <c r="AC177" s="280"/>
      <c r="AD177" s="280"/>
      <c r="AE177" s="280"/>
      <c r="AF177" s="280"/>
      <c r="AG177" s="280"/>
      <c r="AH177" s="280"/>
      <c r="AI177" s="280"/>
      <c r="AJ177" s="280"/>
      <c r="AK177" s="280"/>
      <c r="AL177" s="280"/>
      <c r="AM177" s="280"/>
      <c r="AN177" s="280"/>
      <c r="AO177" s="280"/>
      <c r="AP177" s="280"/>
      <c r="AQ177" s="280"/>
      <c r="AR177" s="280"/>
      <c r="AS177" s="280"/>
      <c r="AT177" s="280"/>
      <c r="AU177" s="280"/>
      <c r="AV177" s="280"/>
      <c r="AW177" s="280"/>
      <c r="AX177" s="280"/>
      <c r="AY177" s="280"/>
      <c r="AZ177" s="280"/>
      <c r="BA177" s="280"/>
      <c r="BB177" s="280"/>
      <c r="BC177" s="280"/>
      <c r="BD177" s="280"/>
      <c r="BE177" s="280"/>
      <c r="BF177" s="280"/>
      <c r="BG177" s="280"/>
      <c r="BH177" s="280"/>
      <c r="BI177" s="280"/>
      <c r="BJ177" s="280"/>
      <c r="BK177" s="280"/>
      <c r="BL177" s="280"/>
      <c r="BM177" s="280"/>
      <c r="BN177" s="280"/>
      <c r="BO177" s="280"/>
      <c r="BP177" s="280"/>
      <c r="BQ177" s="280"/>
      <c r="BR177" s="280"/>
      <c r="BS177" s="280"/>
      <c r="BT177" s="280"/>
      <c r="BU177" s="280"/>
      <c r="BV177" s="280"/>
      <c r="BW177" s="280"/>
      <c r="BX177" s="280"/>
      <c r="BY177" s="280"/>
      <c r="BZ177" s="280"/>
      <c r="CA177" s="280"/>
      <c r="CB177" s="280"/>
      <c r="CC177" s="280"/>
      <c r="CD177" s="280"/>
      <c r="CE177" s="280"/>
      <c r="CF177" s="280"/>
      <c r="CG177" s="280"/>
      <c r="CH177" s="280"/>
      <c r="CI177" s="280"/>
      <c r="CJ177" s="280"/>
      <c r="CK177" s="280"/>
      <c r="CL177" s="280"/>
      <c r="CM177" s="280"/>
      <c r="CN177" s="280"/>
      <c r="CO177" s="280"/>
      <c r="CP177" s="280"/>
      <c r="CQ177" s="280"/>
      <c r="CR177" s="280"/>
      <c r="CS177" s="280"/>
      <c r="CT177" s="280"/>
      <c r="CU177" s="280"/>
      <c r="CV177" s="280"/>
      <c r="CW177" s="280"/>
      <c r="CX177" s="280"/>
      <c r="CY177" s="280"/>
      <c r="CZ177" s="280"/>
      <c r="DA177" s="280"/>
      <c r="DB177" s="280"/>
      <c r="DC177" s="280"/>
      <c r="DD177" s="280"/>
      <c r="DE177" s="280"/>
      <c r="DF177" s="280"/>
      <c r="DG177" s="280"/>
      <c r="DH177" s="280"/>
      <c r="DI177" s="280"/>
      <c r="DJ177" s="280"/>
      <c r="DK177" s="280"/>
      <c r="DL177" s="280"/>
      <c r="DM177" s="280"/>
      <c r="DN177" s="280"/>
      <c r="DO177" s="280"/>
      <c r="DP177" s="280"/>
      <c r="DQ177" s="280"/>
      <c r="DR177" s="280"/>
      <c r="DS177" s="280"/>
      <c r="DT177" s="280"/>
      <c r="DU177" s="280"/>
      <c r="DV177" s="280"/>
      <c r="DW177" s="280"/>
      <c r="DX177" s="280"/>
      <c r="DY177" s="280"/>
      <c r="DZ177" s="280"/>
      <c r="EA177" s="280"/>
      <c r="EB177" s="280"/>
      <c r="EC177" s="280"/>
      <c r="ED177" s="280"/>
      <c r="EE177" s="280"/>
      <c r="EF177" s="280"/>
      <c r="EG177" s="280"/>
      <c r="EH177" s="280"/>
      <c r="EI177" s="280"/>
      <c r="EJ177" s="280"/>
      <c r="EK177" s="280"/>
      <c r="EL177" s="280"/>
      <c r="EM177" s="280"/>
      <c r="EN177" s="280"/>
      <c r="EO177" s="280"/>
      <c r="EP177" s="280"/>
      <c r="EQ177" s="280"/>
      <c r="ER177" s="280"/>
      <c r="ES177" s="280"/>
      <c r="ET177" s="280"/>
      <c r="EU177" s="280"/>
      <c r="EV177" s="280"/>
      <c r="EW177" s="280"/>
      <c r="EX177" s="280"/>
      <c r="EY177" s="280"/>
      <c r="EZ177" s="280"/>
      <c r="FA177" s="280"/>
      <c r="FB177" s="280"/>
      <c r="FC177" s="280"/>
      <c r="FD177" s="280"/>
      <c r="FE177" s="280"/>
      <c r="FF177" s="280"/>
      <c r="FG177" s="280"/>
      <c r="FH177" s="280"/>
      <c r="FI177" s="280"/>
      <c r="FJ177" s="280"/>
      <c r="FK177" s="280"/>
      <c r="FL177" s="280"/>
      <c r="FM177" s="280"/>
      <c r="FN177" s="280"/>
      <c r="FO177" s="280"/>
      <c r="FP177" s="280"/>
      <c r="FQ177" s="280"/>
      <c r="FR177" s="280"/>
      <c r="FS177" s="280"/>
      <c r="FT177" s="280"/>
      <c r="FU177" s="280"/>
      <c r="FV177" s="280"/>
      <c r="FW177" s="280"/>
      <c r="FX177" s="280"/>
      <c r="FY177" s="280"/>
      <c r="FZ177" s="280"/>
      <c r="GA177" s="280"/>
      <c r="GB177" s="280"/>
      <c r="GC177" s="280"/>
      <c r="GD177" s="280"/>
      <c r="GE177" s="280"/>
      <c r="GF177" s="280"/>
      <c r="GG177" s="280"/>
      <c r="GH177" s="280"/>
      <c r="GI177" s="280"/>
      <c r="GJ177" s="280"/>
      <c r="GK177" s="280"/>
      <c r="GL177" s="280"/>
      <c r="GM177" s="280"/>
      <c r="GN177" s="280"/>
      <c r="GO177" s="280"/>
      <c r="GP177" s="280"/>
      <c r="GQ177" s="280"/>
      <c r="GR177" s="280"/>
      <c r="GS177" s="280"/>
      <c r="GT177" s="280"/>
      <c r="GU177" s="280"/>
      <c r="GV177" s="280"/>
      <c r="GW177" s="280"/>
      <c r="GX177" s="280"/>
      <c r="GY177" s="280"/>
      <c r="GZ177" s="280"/>
      <c r="HA177" s="280"/>
      <c r="HB177" s="280"/>
      <c r="HC177" s="280"/>
      <c r="HD177" s="280"/>
      <c r="HE177" s="280"/>
      <c r="HF177" s="280"/>
      <c r="HG177" s="280"/>
      <c r="HH177" s="280"/>
      <c r="HI177" s="280"/>
      <c r="HJ177" s="280"/>
      <c r="HK177" s="280"/>
      <c r="HL177" s="280"/>
      <c r="HM177" s="280"/>
      <c r="HN177" s="280"/>
      <c r="HO177" s="280"/>
      <c r="HP177" s="280"/>
      <c r="HQ177" s="280"/>
      <c r="HR177" s="280"/>
      <c r="HS177" s="280"/>
      <c r="HT177" s="280"/>
      <c r="HU177" s="280"/>
      <c r="HV177" s="280"/>
      <c r="HW177" s="280"/>
      <c r="HX177" s="280"/>
      <c r="HY177" s="280"/>
      <c r="HZ177" s="280"/>
      <c r="IA177" s="280"/>
      <c r="IB177" s="280"/>
      <c r="IC177" s="280"/>
      <c r="ID177" s="280"/>
      <c r="IE177" s="280"/>
      <c r="IF177" s="280"/>
      <c r="IG177" s="280"/>
      <c r="IH177" s="280"/>
      <c r="II177" s="280"/>
      <c r="IJ177" s="280"/>
      <c r="IK177" s="280"/>
      <c r="IL177" s="280"/>
      <c r="IM177" s="280"/>
      <c r="IN177" s="280"/>
      <c r="IO177" s="280"/>
      <c r="IP177" s="280"/>
      <c r="IQ177" s="280"/>
      <c r="IR177" s="280"/>
      <c r="IS177" s="280"/>
      <c r="IT177" s="280"/>
      <c r="IU177" s="280"/>
      <c r="IV177" s="280"/>
      <c r="IW177" s="280"/>
      <c r="IX177" s="280"/>
      <c r="IY177" s="280"/>
      <c r="IZ177" s="280"/>
      <c r="JA177" s="280"/>
      <c r="JB177" s="280"/>
      <c r="JC177" s="280"/>
      <c r="JD177" s="280"/>
      <c r="JE177" s="280"/>
      <c r="JF177" s="280"/>
      <c r="JG177" s="280"/>
      <c r="JH177" s="280"/>
      <c r="JI177" s="280"/>
      <c r="JJ177" s="280"/>
      <c r="JK177" s="280"/>
      <c r="JL177" s="280"/>
      <c r="JM177" s="280"/>
      <c r="JN177" s="280"/>
      <c r="JO177" s="280"/>
      <c r="JP177" s="280"/>
      <c r="JQ177" s="280"/>
      <c r="JR177" s="280"/>
      <c r="JS177" s="280"/>
      <c r="JT177" s="280"/>
      <c r="JU177" s="280"/>
      <c r="JV177" s="280"/>
      <c r="JW177" s="280"/>
      <c r="JX177" s="280"/>
      <c r="JY177" s="280"/>
      <c r="JZ177" s="280"/>
      <c r="KA177" s="280"/>
      <c r="KB177" s="280"/>
      <c r="KC177" s="280"/>
      <c r="KD177" s="280"/>
      <c r="KE177" s="280"/>
      <c r="KF177" s="280"/>
      <c r="KG177" s="280"/>
      <c r="KH177" s="280"/>
      <c r="KI177" s="280"/>
      <c r="KJ177" s="280"/>
      <c r="KK177" s="280"/>
      <c r="KL177" s="280"/>
      <c r="KM177" s="280"/>
      <c r="KN177" s="280"/>
      <c r="KO177" s="280"/>
      <c r="KP177" s="280"/>
      <c r="KQ177" s="280"/>
      <c r="KR177" s="280"/>
      <c r="KS177" s="280"/>
      <c r="KT177" s="280"/>
      <c r="KU177" s="280"/>
      <c r="KV177" s="280"/>
      <c r="KW177" s="280"/>
      <c r="KX177" s="280"/>
      <c r="KY177" s="280"/>
      <c r="KZ177" s="280"/>
      <c r="LA177" s="280"/>
      <c r="LB177" s="280"/>
      <c r="LC177" s="280"/>
      <c r="LD177" s="280"/>
      <c r="LE177" s="280"/>
      <c r="LF177" s="280"/>
      <c r="LG177" s="280"/>
      <c r="LH177" s="280"/>
      <c r="LI177" s="280"/>
      <c r="LJ177" s="280"/>
      <c r="LK177" s="280"/>
      <c r="LL177" s="280"/>
      <c r="LM177" s="280"/>
      <c r="LN177" s="280"/>
      <c r="LO177" s="280"/>
      <c r="LP177" s="280"/>
      <c r="LQ177" s="280"/>
      <c r="LR177" s="280"/>
      <c r="LS177" s="280"/>
      <c r="LT177" s="280"/>
      <c r="LU177" s="280"/>
      <c r="LV177" s="280"/>
      <c r="LW177" s="280"/>
      <c r="LX177" s="280"/>
      <c r="LY177" s="280"/>
      <c r="LZ177" s="280"/>
      <c r="MA177" s="280"/>
      <c r="MB177" s="280"/>
      <c r="MC177" s="280"/>
      <c r="MD177" s="280"/>
      <c r="ME177" s="280"/>
      <c r="MF177" s="280"/>
      <c r="MG177" s="280"/>
      <c r="MH177" s="280"/>
      <c r="MI177" s="280"/>
      <c r="MJ177" s="280"/>
      <c r="MK177" s="280"/>
      <c r="ML177" s="280"/>
      <c r="MM177" s="280"/>
      <c r="MN177" s="280"/>
      <c r="MO177" s="280"/>
      <c r="MP177" s="280"/>
      <c r="MQ177" s="280"/>
      <c r="MR177" s="280"/>
      <c r="MS177" s="280"/>
      <c r="MT177" s="280"/>
      <c r="MU177" s="280"/>
      <c r="MV177" s="280"/>
      <c r="MW177" s="280"/>
      <c r="MX177" s="280"/>
      <c r="MY177" s="280"/>
      <c r="MZ177" s="280"/>
      <c r="NA177" s="280"/>
      <c r="NB177" s="280"/>
      <c r="NC177" s="280"/>
      <c r="ND177" s="280"/>
      <c r="NE177" s="280"/>
      <c r="NF177" s="280"/>
      <c r="NG177" s="280"/>
      <c r="NH177" s="280"/>
      <c r="NI177" s="280"/>
      <c r="NJ177" s="280"/>
      <c r="NK177" s="280"/>
      <c r="NL177" s="280"/>
      <c r="NM177" s="280"/>
      <c r="NN177" s="280"/>
      <c r="NO177" s="280"/>
      <c r="NP177" s="280"/>
      <c r="NQ177" s="280"/>
      <c r="NR177" s="280"/>
      <c r="NS177" s="280"/>
      <c r="NT177" s="280"/>
      <c r="NU177" s="280"/>
      <c r="NV177" s="280"/>
      <c r="NW177" s="280"/>
      <c r="NX177" s="280"/>
      <c r="NY177" s="280"/>
      <c r="NZ177" s="280"/>
      <c r="OA177" s="280"/>
      <c r="OB177" s="280"/>
      <c r="OC177" s="280"/>
      <c r="OD177" s="280"/>
      <c r="OE177" s="280"/>
      <c r="OF177" s="280"/>
      <c r="OG177" s="280"/>
      <c r="OH177" s="280"/>
      <c r="OI177" s="280"/>
      <c r="OJ177" s="280"/>
      <c r="OK177" s="280"/>
      <c r="OL177" s="280"/>
      <c r="OM177" s="280"/>
      <c r="ON177" s="280"/>
      <c r="OO177" s="280"/>
      <c r="OP177" s="280"/>
      <c r="OQ177" s="280"/>
      <c r="OR177" s="280"/>
      <c r="OS177" s="280"/>
      <c r="OT177" s="280"/>
      <c r="OU177" s="280"/>
      <c r="OV177" s="280"/>
      <c r="OW177" s="280"/>
      <c r="OX177" s="280"/>
      <c r="OY177" s="280"/>
      <c r="OZ177" s="280"/>
      <c r="PA177" s="280"/>
      <c r="PB177" s="280"/>
      <c r="PC177" s="280"/>
      <c r="PD177" s="280"/>
      <c r="PE177" s="280"/>
      <c r="PF177" s="280"/>
      <c r="PG177" s="280"/>
      <c r="PH177" s="280"/>
      <c r="PI177" s="280"/>
      <c r="PJ177" s="280"/>
      <c r="PK177" s="280"/>
      <c r="PL177" s="280"/>
      <c r="PM177" s="280"/>
      <c r="PN177" s="280"/>
      <c r="PO177" s="280"/>
      <c r="PP177" s="280"/>
      <c r="PQ177" s="280"/>
      <c r="PR177" s="280"/>
      <c r="PS177" s="280"/>
      <c r="PT177" s="280"/>
      <c r="PU177" s="280"/>
      <c r="PV177" s="280"/>
      <c r="PW177" s="280"/>
      <c r="PX177" s="280"/>
      <c r="PY177" s="280"/>
      <c r="PZ177" s="280"/>
      <c r="QA177" s="280"/>
      <c r="QB177" s="280"/>
      <c r="QC177" s="280"/>
      <c r="QD177" s="280"/>
      <c r="QE177" s="280"/>
      <c r="QF177" s="280"/>
      <c r="QG177" s="280"/>
      <c r="QH177" s="280"/>
      <c r="QI177" s="280"/>
      <c r="QJ177" s="280"/>
      <c r="QK177" s="280"/>
      <c r="QL177" s="280"/>
      <c r="QM177" s="280"/>
      <c r="QN177" s="280"/>
      <c r="QO177" s="280"/>
      <c r="QP177" s="280"/>
      <c r="QQ177" s="280"/>
      <c r="QR177" s="280"/>
      <c r="QS177" s="280"/>
      <c r="QT177" s="280"/>
      <c r="QU177" s="280"/>
      <c r="QV177" s="280"/>
      <c r="QW177" s="280"/>
      <c r="QX177" s="280"/>
      <c r="QY177" s="280"/>
      <c r="QZ177" s="280"/>
      <c r="RA177" s="280"/>
      <c r="RB177" s="280"/>
      <c r="RC177" s="280"/>
      <c r="RD177" s="280"/>
      <c r="RE177" s="280"/>
      <c r="RF177" s="280"/>
      <c r="RG177" s="280"/>
      <c r="RH177" s="280"/>
      <c r="RI177" s="280"/>
      <c r="RJ177" s="280"/>
      <c r="RK177" s="280"/>
      <c r="RL177" s="280"/>
      <c r="RM177" s="280"/>
      <c r="RN177" s="280"/>
      <c r="RO177" s="280"/>
      <c r="RP177" s="280"/>
      <c r="RQ177" s="280"/>
      <c r="RR177" s="280"/>
      <c r="RS177" s="280"/>
      <c r="RT177" s="280"/>
      <c r="RU177" s="280"/>
      <c r="RV177" s="280"/>
      <c r="RW177" s="280"/>
      <c r="RX177" s="280"/>
      <c r="RY177" s="280"/>
      <c r="RZ177" s="280"/>
      <c r="SA177" s="280"/>
      <c r="SB177" s="280"/>
      <c r="SC177" s="280"/>
      <c r="SD177" s="280"/>
      <c r="SE177" s="280"/>
      <c r="SF177" s="280"/>
      <c r="SG177" s="280"/>
      <c r="SH177" s="280"/>
      <c r="SI177" s="280"/>
      <c r="SJ177" s="280"/>
      <c r="SK177" s="280"/>
      <c r="SL177" s="280"/>
      <c r="SM177" s="280"/>
      <c r="SN177" s="280"/>
      <c r="SO177" s="280"/>
      <c r="SP177" s="280"/>
      <c r="SQ177" s="280"/>
      <c r="SR177" s="280"/>
      <c r="SS177" s="280"/>
      <c r="ST177" s="280"/>
      <c r="SU177" s="280"/>
      <c r="SV177" s="280"/>
      <c r="SW177" s="280"/>
      <c r="SX177" s="280"/>
      <c r="SY177" s="280"/>
      <c r="SZ177" s="280"/>
      <c r="TA177" s="280"/>
      <c r="TB177" s="280"/>
      <c r="TC177" s="280"/>
      <c r="TD177" s="280"/>
      <c r="TE177" s="280"/>
      <c r="TF177" s="280"/>
      <c r="TG177" s="280"/>
    </row>
    <row r="178" spans="1:527" s="280" customFormat="1" ht="24.75" customHeight="1" x14ac:dyDescent="0.45">
      <c r="A178" s="269" t="s">
        <v>1118</v>
      </c>
      <c r="B178" s="287"/>
      <c r="C178" s="288"/>
      <c r="D178" s="288"/>
      <c r="E178" s="289"/>
      <c r="F178" s="290"/>
      <c r="G178" s="279"/>
    </row>
    <row r="179" spans="1:527" s="280" customFormat="1" ht="24.75" customHeight="1" x14ac:dyDescent="0.45">
      <c r="A179" s="294" t="s">
        <v>1119</v>
      </c>
      <c r="B179" s="275" t="s">
        <v>951</v>
      </c>
      <c r="C179" s="276">
        <v>76</v>
      </c>
      <c r="D179" s="276">
        <v>79</v>
      </c>
      <c r="E179" s="277">
        <f t="shared" ref="E179:E182" si="22">D179-C179</f>
        <v>3</v>
      </c>
      <c r="F179" s="278">
        <f t="shared" ref="F179:F182" si="23">IFERROR(E179/C179,"na")</f>
        <v>3.9473684210526314E-2</v>
      </c>
      <c r="G179" s="279"/>
    </row>
    <row r="180" spans="1:527" s="280" customFormat="1" ht="24.75" customHeight="1" x14ac:dyDescent="0.45">
      <c r="A180" s="294" t="s">
        <v>1120</v>
      </c>
      <c r="B180" s="275" t="s">
        <v>951</v>
      </c>
      <c r="C180" s="276">
        <v>63</v>
      </c>
      <c r="D180" s="276">
        <v>65.5</v>
      </c>
      <c r="E180" s="277">
        <f t="shared" si="22"/>
        <v>2.5</v>
      </c>
      <c r="F180" s="278">
        <f t="shared" si="23"/>
        <v>3.968253968253968E-2</v>
      </c>
      <c r="G180" s="279"/>
    </row>
    <row r="181" spans="1:527" s="280" customFormat="1" ht="24.75" customHeight="1" x14ac:dyDescent="0.45">
      <c r="A181" s="294" t="s">
        <v>1121</v>
      </c>
      <c r="B181" s="275" t="s">
        <v>951</v>
      </c>
      <c r="C181" s="276">
        <v>49</v>
      </c>
      <c r="D181" s="276">
        <v>51</v>
      </c>
      <c r="E181" s="277">
        <f t="shared" si="22"/>
        <v>2</v>
      </c>
      <c r="F181" s="278">
        <f t="shared" si="23"/>
        <v>4.0816326530612242E-2</v>
      </c>
      <c r="G181" s="279"/>
    </row>
    <row r="182" spans="1:527" s="280" customFormat="1" ht="24.75" customHeight="1" x14ac:dyDescent="0.45">
      <c r="A182" s="294" t="s">
        <v>1122</v>
      </c>
      <c r="B182" s="275" t="s">
        <v>951</v>
      </c>
      <c r="C182" s="276">
        <v>17</v>
      </c>
      <c r="D182" s="276">
        <v>17.5</v>
      </c>
      <c r="E182" s="277">
        <f t="shared" si="22"/>
        <v>0.5</v>
      </c>
      <c r="F182" s="278">
        <f t="shared" si="23"/>
        <v>2.9411764705882353E-2</v>
      </c>
      <c r="G182" s="279"/>
    </row>
    <row r="183" spans="1:527" s="280" customFormat="1" ht="24.75" customHeight="1" x14ac:dyDescent="0.45">
      <c r="A183" s="269" t="s">
        <v>1123</v>
      </c>
      <c r="B183" s="287"/>
      <c r="C183" s="288"/>
      <c r="D183" s="288"/>
      <c r="E183" s="289"/>
      <c r="F183" s="290"/>
      <c r="G183" s="279"/>
    </row>
    <row r="184" spans="1:527" s="280" customFormat="1" ht="24.75" customHeight="1" x14ac:dyDescent="0.45">
      <c r="A184" s="294" t="s">
        <v>1124</v>
      </c>
      <c r="B184" s="275" t="s">
        <v>951</v>
      </c>
      <c r="C184" s="276">
        <v>74.8</v>
      </c>
      <c r="D184" s="276">
        <v>78</v>
      </c>
      <c r="E184" s="277">
        <f t="shared" ref="E184" si="24">D184-C184</f>
        <v>3.2000000000000028</v>
      </c>
      <c r="F184" s="278">
        <f t="shared" ref="F184" si="25">IFERROR(E184/C184,"na")</f>
        <v>4.2780748663101643E-2</v>
      </c>
      <c r="G184" s="279"/>
    </row>
    <row r="185" spans="1:527" s="280" customFormat="1" ht="24.75" customHeight="1" x14ac:dyDescent="0.45">
      <c r="A185" s="269" t="s">
        <v>1125</v>
      </c>
      <c r="B185" s="287"/>
      <c r="C185" s="288"/>
      <c r="D185" s="288"/>
      <c r="E185" s="289"/>
      <c r="F185" s="290"/>
      <c r="G185" s="279"/>
      <c r="M185" s="293"/>
      <c r="N185" s="293"/>
      <c r="O185" s="293"/>
    </row>
    <row r="186" spans="1:527" s="280" customFormat="1" ht="24.75" customHeight="1" x14ac:dyDescent="0.45">
      <c r="A186" s="274" t="s">
        <v>1126</v>
      </c>
      <c r="B186" s="275" t="s">
        <v>951</v>
      </c>
      <c r="C186" s="276">
        <v>8.6</v>
      </c>
      <c r="D186" s="276">
        <v>9.4</v>
      </c>
      <c r="E186" s="277">
        <f t="shared" ref="E186:E194" si="26">D186-C186</f>
        <v>0.80000000000000071</v>
      </c>
      <c r="F186" s="278">
        <f t="shared" ref="F186:F194" si="27">IFERROR(E186/C186,"na")</f>
        <v>9.302325581395357E-2</v>
      </c>
      <c r="G186" s="279"/>
    </row>
    <row r="187" spans="1:527" s="280" customFormat="1" ht="24.75" customHeight="1" x14ac:dyDescent="0.45">
      <c r="A187" s="274" t="s">
        <v>1127</v>
      </c>
      <c r="B187" s="275" t="s">
        <v>951</v>
      </c>
      <c r="C187" s="276">
        <v>21.5</v>
      </c>
      <c r="D187" s="276">
        <v>23.6</v>
      </c>
      <c r="E187" s="277">
        <f t="shared" si="26"/>
        <v>2.1000000000000014</v>
      </c>
      <c r="F187" s="278">
        <f t="shared" si="27"/>
        <v>9.7674418604651231E-2</v>
      </c>
      <c r="G187" s="279"/>
      <c r="L187" s="295"/>
    </row>
    <row r="188" spans="1:527" s="280" customFormat="1" ht="24.75" customHeight="1" x14ac:dyDescent="0.45">
      <c r="A188" s="274" t="s">
        <v>1128</v>
      </c>
      <c r="B188" s="275" t="s">
        <v>951</v>
      </c>
      <c r="C188" s="276">
        <v>60.2</v>
      </c>
      <c r="D188" s="276">
        <v>66.2</v>
      </c>
      <c r="E188" s="277">
        <f t="shared" si="26"/>
        <v>6</v>
      </c>
      <c r="F188" s="278">
        <f t="shared" si="27"/>
        <v>9.9667774086378738E-2</v>
      </c>
      <c r="G188" s="279"/>
      <c r="L188" s="295"/>
    </row>
    <row r="189" spans="1:527" s="280" customFormat="1" ht="24.75" customHeight="1" x14ac:dyDescent="0.45">
      <c r="A189" s="274" t="s">
        <v>1129</v>
      </c>
      <c r="B189" s="275" t="s">
        <v>951</v>
      </c>
      <c r="C189" s="276">
        <v>21.5</v>
      </c>
      <c r="D189" s="276">
        <v>23.6</v>
      </c>
      <c r="E189" s="277">
        <f t="shared" si="26"/>
        <v>2.1000000000000014</v>
      </c>
      <c r="F189" s="278">
        <f t="shared" si="27"/>
        <v>9.7674418604651231E-2</v>
      </c>
      <c r="G189" s="279"/>
      <c r="L189" s="295"/>
    </row>
    <row r="190" spans="1:527" s="280" customFormat="1" ht="24.75" customHeight="1" x14ac:dyDescent="0.45">
      <c r="A190" s="274" t="s">
        <v>1130</v>
      </c>
      <c r="B190" s="275" t="s">
        <v>951</v>
      </c>
      <c r="C190" s="276">
        <v>60.2</v>
      </c>
      <c r="D190" s="276">
        <v>66.2</v>
      </c>
      <c r="E190" s="277">
        <f t="shared" si="26"/>
        <v>6</v>
      </c>
      <c r="F190" s="278">
        <f t="shared" si="27"/>
        <v>9.9667774086378738E-2</v>
      </c>
      <c r="G190" s="279"/>
      <c r="L190" s="295"/>
    </row>
    <row r="191" spans="1:527" s="280" customFormat="1" ht="24.75" customHeight="1" x14ac:dyDescent="0.45">
      <c r="A191" s="274" t="s">
        <v>1131</v>
      </c>
      <c r="B191" s="275" t="s">
        <v>951</v>
      </c>
      <c r="C191" s="276">
        <v>8.6</v>
      </c>
      <c r="D191" s="276">
        <v>9.4</v>
      </c>
      <c r="E191" s="277">
        <f t="shared" si="26"/>
        <v>0.80000000000000071</v>
      </c>
      <c r="F191" s="278">
        <f t="shared" si="27"/>
        <v>9.302325581395357E-2</v>
      </c>
      <c r="G191" s="279"/>
      <c r="L191" s="295"/>
    </row>
    <row r="192" spans="1:527" s="280" customFormat="1" ht="24.75" customHeight="1" x14ac:dyDescent="0.45">
      <c r="A192" s="274" t="s">
        <v>1132</v>
      </c>
      <c r="B192" s="275" t="s">
        <v>951</v>
      </c>
      <c r="C192" s="276">
        <v>8.6</v>
      </c>
      <c r="D192" s="276">
        <v>9.4</v>
      </c>
      <c r="E192" s="277">
        <f t="shared" si="26"/>
        <v>0.80000000000000071</v>
      </c>
      <c r="F192" s="278">
        <f t="shared" si="27"/>
        <v>9.302325581395357E-2</v>
      </c>
      <c r="G192" s="279"/>
      <c r="L192" s="295"/>
    </row>
    <row r="193" spans="1:12" s="280" customFormat="1" ht="24.75" customHeight="1" x14ac:dyDescent="0.45">
      <c r="A193" s="274" t="s">
        <v>1133</v>
      </c>
      <c r="B193" s="275" t="s">
        <v>951</v>
      </c>
      <c r="C193" s="276">
        <v>21.5</v>
      </c>
      <c r="D193" s="276">
        <v>23.6</v>
      </c>
      <c r="E193" s="277">
        <f t="shared" si="26"/>
        <v>2.1000000000000014</v>
      </c>
      <c r="F193" s="278">
        <f t="shared" si="27"/>
        <v>9.7674418604651231E-2</v>
      </c>
      <c r="G193" s="279"/>
      <c r="L193" s="295"/>
    </row>
    <row r="194" spans="1:12" s="280" customFormat="1" ht="24.75" customHeight="1" x14ac:dyDescent="0.45">
      <c r="A194" s="274" t="s">
        <v>1134</v>
      </c>
      <c r="B194" s="275" t="s">
        <v>951</v>
      </c>
      <c r="C194" s="276">
        <v>60.2</v>
      </c>
      <c r="D194" s="276">
        <v>66.2</v>
      </c>
      <c r="E194" s="277">
        <f t="shared" si="26"/>
        <v>6</v>
      </c>
      <c r="F194" s="278">
        <f t="shared" si="27"/>
        <v>9.9667774086378738E-2</v>
      </c>
      <c r="G194" s="279"/>
      <c r="L194" s="295"/>
    </row>
    <row r="195" spans="1:12" s="280" customFormat="1" ht="24.75" customHeight="1" x14ac:dyDescent="0.45">
      <c r="A195" s="269" t="s">
        <v>1135</v>
      </c>
      <c r="B195" s="287"/>
      <c r="C195" s="288"/>
      <c r="D195" s="288"/>
      <c r="E195" s="289"/>
      <c r="F195" s="290"/>
      <c r="G195" s="279"/>
      <c r="L195" s="295"/>
    </row>
    <row r="196" spans="1:12" s="280" customFormat="1" ht="24.75" customHeight="1" x14ac:dyDescent="0.45">
      <c r="A196" s="274" t="s">
        <v>1136</v>
      </c>
      <c r="B196" s="275" t="s">
        <v>951</v>
      </c>
      <c r="C196" s="276">
        <v>6.1</v>
      </c>
      <c r="D196" s="276">
        <v>6.3</v>
      </c>
      <c r="E196" s="277">
        <f t="shared" ref="E196:E204" si="28">D196-C196</f>
        <v>0.20000000000000018</v>
      </c>
      <c r="F196" s="278">
        <f t="shared" ref="F196:F204" si="29">IFERROR(E196/C196,"na")</f>
        <v>3.2786885245901669E-2</v>
      </c>
      <c r="G196" s="279"/>
    </row>
    <row r="197" spans="1:12" s="280" customFormat="1" ht="24.75" customHeight="1" x14ac:dyDescent="0.45">
      <c r="A197" s="274" t="s">
        <v>1137</v>
      </c>
      <c r="B197" s="275" t="s">
        <v>951</v>
      </c>
      <c r="C197" s="276">
        <v>9.3000000000000007</v>
      </c>
      <c r="D197" s="276">
        <v>10.199999999999999</v>
      </c>
      <c r="E197" s="277">
        <f t="shared" si="28"/>
        <v>0.89999999999999858</v>
      </c>
      <c r="F197" s="278">
        <f t="shared" si="29"/>
        <v>9.6774193548386941E-2</v>
      </c>
      <c r="G197" s="279"/>
    </row>
    <row r="198" spans="1:12" s="280" customFormat="1" ht="24.75" customHeight="1" x14ac:dyDescent="0.45">
      <c r="A198" s="274" t="s">
        <v>1138</v>
      </c>
      <c r="B198" s="275" t="s">
        <v>951</v>
      </c>
      <c r="C198" s="276">
        <v>47.5</v>
      </c>
      <c r="D198" s="276">
        <v>49.3</v>
      </c>
      <c r="E198" s="277">
        <f t="shared" si="28"/>
        <v>1.7999999999999972</v>
      </c>
      <c r="F198" s="278">
        <f t="shared" si="29"/>
        <v>3.7894736842105203E-2</v>
      </c>
      <c r="G198" s="279"/>
    </row>
    <row r="199" spans="1:12" s="280" customFormat="1" ht="24.75" customHeight="1" x14ac:dyDescent="0.45">
      <c r="A199" s="274" t="s">
        <v>1139</v>
      </c>
      <c r="B199" s="275" t="s">
        <v>951</v>
      </c>
      <c r="C199" s="276">
        <v>5.4</v>
      </c>
      <c r="D199" s="276">
        <v>5.9</v>
      </c>
      <c r="E199" s="277">
        <f t="shared" si="28"/>
        <v>0.5</v>
      </c>
      <c r="F199" s="278">
        <f t="shared" si="29"/>
        <v>9.2592592592592587E-2</v>
      </c>
      <c r="G199" s="279"/>
    </row>
    <row r="200" spans="1:12" s="280" customFormat="1" ht="24.75" customHeight="1" x14ac:dyDescent="0.45">
      <c r="A200" s="274" t="s">
        <v>1140</v>
      </c>
      <c r="B200" s="275" t="s">
        <v>951</v>
      </c>
      <c r="C200" s="276">
        <v>5.5</v>
      </c>
      <c r="D200" s="276">
        <v>6</v>
      </c>
      <c r="E200" s="277">
        <f>D200-C200</f>
        <v>0.5</v>
      </c>
      <c r="F200" s="278">
        <f t="shared" si="29"/>
        <v>9.0909090909090912E-2</v>
      </c>
      <c r="G200" s="279"/>
    </row>
    <row r="201" spans="1:12" s="280" customFormat="1" ht="24.75" customHeight="1" x14ac:dyDescent="0.45">
      <c r="A201" s="274" t="s">
        <v>1141</v>
      </c>
      <c r="B201" s="275" t="s">
        <v>951</v>
      </c>
      <c r="C201" s="276">
        <v>47.4</v>
      </c>
      <c r="D201" s="276">
        <v>49.3</v>
      </c>
      <c r="E201" s="277">
        <f t="shared" si="28"/>
        <v>1.8999999999999986</v>
      </c>
      <c r="F201" s="278">
        <f t="shared" si="29"/>
        <v>4.0084388185653977E-2</v>
      </c>
      <c r="G201" s="279"/>
    </row>
    <row r="202" spans="1:12" s="280" customFormat="1" ht="24.75" customHeight="1" x14ac:dyDescent="0.45">
      <c r="A202" s="274" t="s">
        <v>1142</v>
      </c>
      <c r="B202" s="275" t="s">
        <v>951</v>
      </c>
      <c r="C202" s="276">
        <v>6.3</v>
      </c>
      <c r="D202" s="276">
        <v>6.45</v>
      </c>
      <c r="E202" s="277">
        <f t="shared" si="28"/>
        <v>0.15000000000000036</v>
      </c>
      <c r="F202" s="278">
        <f t="shared" si="29"/>
        <v>2.3809523809523867E-2</v>
      </c>
      <c r="G202" s="279"/>
    </row>
    <row r="203" spans="1:12" s="280" customFormat="1" ht="24.75" customHeight="1" x14ac:dyDescent="0.45">
      <c r="A203" s="274" t="s">
        <v>1143</v>
      </c>
      <c r="B203" s="275" t="s">
        <v>951</v>
      </c>
      <c r="C203" s="276">
        <v>15.5</v>
      </c>
      <c r="D203" s="276">
        <v>15.7</v>
      </c>
      <c r="E203" s="277">
        <f t="shared" si="28"/>
        <v>0.19999999999999929</v>
      </c>
      <c r="F203" s="278">
        <f t="shared" si="29"/>
        <v>1.2903225806451568E-2</v>
      </c>
      <c r="G203" s="279"/>
    </row>
    <row r="204" spans="1:12" s="280" customFormat="1" ht="24.75" customHeight="1" x14ac:dyDescent="0.45">
      <c r="A204" s="274" t="s">
        <v>1144</v>
      </c>
      <c r="B204" s="275" t="s">
        <v>951</v>
      </c>
      <c r="C204" s="276">
        <v>47.5</v>
      </c>
      <c r="D204" s="276">
        <v>49.3</v>
      </c>
      <c r="E204" s="277">
        <f t="shared" si="28"/>
        <v>1.7999999999999972</v>
      </c>
      <c r="F204" s="278">
        <f t="shared" si="29"/>
        <v>3.7894736842105203E-2</v>
      </c>
      <c r="G204" s="279"/>
    </row>
    <row r="205" spans="1:12" s="280" customFormat="1" ht="24.75" customHeight="1" x14ac:dyDescent="0.45">
      <c r="A205" s="269" t="s">
        <v>1145</v>
      </c>
      <c r="B205" s="287"/>
      <c r="C205" s="288"/>
      <c r="D205" s="288"/>
      <c r="E205" s="289"/>
      <c r="F205" s="290"/>
      <c r="G205" s="279"/>
    </row>
    <row r="206" spans="1:12" s="280" customFormat="1" ht="24.75" customHeight="1" x14ac:dyDescent="0.45">
      <c r="A206" s="274" t="s">
        <v>1146</v>
      </c>
      <c r="B206" s="275" t="s">
        <v>951</v>
      </c>
      <c r="C206" s="276">
        <v>18.850000000000001</v>
      </c>
      <c r="D206" s="276">
        <v>19.5</v>
      </c>
      <c r="E206" s="277">
        <f t="shared" ref="E206:E212" si="30">D206-C206</f>
        <v>0.64999999999999858</v>
      </c>
      <c r="F206" s="278">
        <f t="shared" ref="F206:F212" si="31">IFERROR(E206/C206,"na")</f>
        <v>3.4482758620689578E-2</v>
      </c>
      <c r="G206" s="279"/>
    </row>
    <row r="207" spans="1:12" s="280" customFormat="1" ht="24.75" customHeight="1" x14ac:dyDescent="0.45">
      <c r="A207" s="274" t="s">
        <v>1147</v>
      </c>
      <c r="B207" s="275" t="s">
        <v>951</v>
      </c>
      <c r="C207" s="276">
        <v>22.85</v>
      </c>
      <c r="D207" s="276">
        <v>23.3</v>
      </c>
      <c r="E207" s="277">
        <f t="shared" si="30"/>
        <v>0.44999999999999929</v>
      </c>
      <c r="F207" s="278">
        <f t="shared" si="31"/>
        <v>1.9693654266958391E-2</v>
      </c>
      <c r="G207" s="279"/>
    </row>
    <row r="208" spans="1:12" s="280" customFormat="1" ht="24.75" customHeight="1" x14ac:dyDescent="0.45">
      <c r="A208" s="274" t="s">
        <v>1148</v>
      </c>
      <c r="B208" s="275" t="s">
        <v>951</v>
      </c>
      <c r="C208" s="276">
        <v>60.15</v>
      </c>
      <c r="D208" s="276">
        <v>62</v>
      </c>
      <c r="E208" s="277">
        <f t="shared" si="30"/>
        <v>1.8500000000000014</v>
      </c>
      <c r="F208" s="278">
        <f t="shared" si="31"/>
        <v>3.0756442227763948E-2</v>
      </c>
      <c r="G208" s="279"/>
    </row>
    <row r="209" spans="1:7" s="280" customFormat="1" ht="24.75" customHeight="1" x14ac:dyDescent="0.45">
      <c r="A209" s="274" t="s">
        <v>1149</v>
      </c>
      <c r="B209" s="275" t="s">
        <v>951</v>
      </c>
      <c r="C209" s="276">
        <v>15.3</v>
      </c>
      <c r="D209" s="276">
        <v>15.3</v>
      </c>
      <c r="E209" s="277">
        <f t="shared" si="30"/>
        <v>0</v>
      </c>
      <c r="F209" s="278">
        <f t="shared" si="31"/>
        <v>0</v>
      </c>
      <c r="G209" s="279"/>
    </row>
    <row r="210" spans="1:7" s="280" customFormat="1" ht="24.75" customHeight="1" x14ac:dyDescent="0.45">
      <c r="A210" s="274" t="s">
        <v>1150</v>
      </c>
      <c r="B210" s="275" t="s">
        <v>951</v>
      </c>
      <c r="C210" s="276">
        <v>18.8</v>
      </c>
      <c r="D210" s="276">
        <v>19.3</v>
      </c>
      <c r="E210" s="277">
        <f t="shared" si="30"/>
        <v>0.5</v>
      </c>
      <c r="F210" s="278">
        <f t="shared" si="31"/>
        <v>2.6595744680851064E-2</v>
      </c>
      <c r="G210" s="279"/>
    </row>
    <row r="211" spans="1:7" s="280" customFormat="1" ht="24.75" customHeight="1" x14ac:dyDescent="0.45">
      <c r="A211" s="274" t="s">
        <v>1151</v>
      </c>
      <c r="B211" s="275" t="s">
        <v>951</v>
      </c>
      <c r="C211" s="276">
        <v>49.64</v>
      </c>
      <c r="D211" s="276">
        <v>51.15</v>
      </c>
      <c r="E211" s="277">
        <f t="shared" si="30"/>
        <v>1.509999999999998</v>
      </c>
      <c r="F211" s="278">
        <f t="shared" si="31"/>
        <v>3.0419016921837187E-2</v>
      </c>
      <c r="G211" s="279"/>
    </row>
    <row r="212" spans="1:7" s="280" customFormat="1" ht="24.75" customHeight="1" x14ac:dyDescent="0.45">
      <c r="A212" s="274" t="s">
        <v>1152</v>
      </c>
      <c r="B212" s="275" t="s">
        <v>951</v>
      </c>
      <c r="C212" s="276">
        <v>66.069999999999993</v>
      </c>
      <c r="D212" s="276">
        <v>68</v>
      </c>
      <c r="E212" s="277">
        <f t="shared" si="30"/>
        <v>1.9300000000000068</v>
      </c>
      <c r="F212" s="278">
        <f t="shared" si="31"/>
        <v>2.9211442409565719E-2</v>
      </c>
      <c r="G212" s="279"/>
    </row>
    <row r="213" spans="1:7" s="280" customFormat="1" ht="24.75" customHeight="1" x14ac:dyDescent="0.45">
      <c r="A213" s="269" t="s">
        <v>1153</v>
      </c>
      <c r="B213" s="287"/>
      <c r="C213" s="288"/>
      <c r="D213" s="288"/>
      <c r="E213" s="289"/>
      <c r="F213" s="290"/>
      <c r="G213" s="279"/>
    </row>
    <row r="214" spans="1:7" s="280" customFormat="1" ht="24.75" customHeight="1" x14ac:dyDescent="0.45">
      <c r="A214" s="274" t="s">
        <v>1154</v>
      </c>
      <c r="B214" s="275" t="s">
        <v>951</v>
      </c>
      <c r="C214" s="276">
        <v>9.9</v>
      </c>
      <c r="D214" s="276">
        <v>10.199999999999999</v>
      </c>
      <c r="E214" s="277">
        <f t="shared" ref="E214:E216" si="32">D214-C214</f>
        <v>0.29999999999999893</v>
      </c>
      <c r="F214" s="278">
        <f t="shared" ref="F214:F216" si="33">IFERROR(E214/C214,"na")</f>
        <v>3.0303030303030193E-2</v>
      </c>
      <c r="G214" s="279"/>
    </row>
    <row r="215" spans="1:7" s="280" customFormat="1" ht="24.75" customHeight="1" x14ac:dyDescent="0.45">
      <c r="A215" s="274" t="s">
        <v>1155</v>
      </c>
      <c r="B215" s="275" t="s">
        <v>951</v>
      </c>
      <c r="C215" s="276">
        <v>23.65</v>
      </c>
      <c r="D215" s="276">
        <v>24.4</v>
      </c>
      <c r="E215" s="277">
        <f t="shared" si="32"/>
        <v>0.75</v>
      </c>
      <c r="F215" s="278">
        <f t="shared" si="33"/>
        <v>3.1712473572938694E-2</v>
      </c>
      <c r="G215" s="279"/>
    </row>
    <row r="216" spans="1:7" s="280" customFormat="1" ht="24.75" customHeight="1" x14ac:dyDescent="0.45">
      <c r="A216" s="274" t="s">
        <v>1156</v>
      </c>
      <c r="B216" s="275" t="s">
        <v>951</v>
      </c>
      <c r="C216" s="276">
        <v>3.7</v>
      </c>
      <c r="D216" s="276">
        <v>3.7</v>
      </c>
      <c r="E216" s="277">
        <f t="shared" si="32"/>
        <v>0</v>
      </c>
      <c r="F216" s="278">
        <f t="shared" si="33"/>
        <v>0</v>
      </c>
      <c r="G216" s="279"/>
    </row>
    <row r="217" spans="1:7" s="280" customFormat="1" ht="24.75" customHeight="1" x14ac:dyDescent="0.45">
      <c r="A217" s="269" t="s">
        <v>1157</v>
      </c>
      <c r="B217" s="287"/>
      <c r="C217" s="288"/>
      <c r="D217" s="288"/>
      <c r="E217" s="289"/>
      <c r="F217" s="290"/>
      <c r="G217" s="279"/>
    </row>
    <row r="218" spans="1:7" s="280" customFormat="1" ht="24.75" customHeight="1" x14ac:dyDescent="0.45">
      <c r="A218" s="274" t="s">
        <v>1158</v>
      </c>
      <c r="B218" s="275" t="s">
        <v>951</v>
      </c>
      <c r="C218" s="276">
        <v>64.459999999999994</v>
      </c>
      <c r="D218" s="276">
        <v>66.400000000000006</v>
      </c>
      <c r="E218" s="277">
        <f t="shared" ref="E218:E225" si="34">D218-C218</f>
        <v>1.9400000000000119</v>
      </c>
      <c r="F218" s="278">
        <f t="shared" ref="F218:F225" si="35">IFERROR(E218/C218,"na")</f>
        <v>3.0096183679801616E-2</v>
      </c>
      <c r="G218" s="279"/>
    </row>
    <row r="219" spans="1:7" s="280" customFormat="1" ht="24.75" customHeight="1" x14ac:dyDescent="0.45">
      <c r="A219" s="274" t="s">
        <v>1159</v>
      </c>
      <c r="B219" s="275" t="s">
        <v>951</v>
      </c>
      <c r="C219" s="276">
        <v>83.77</v>
      </c>
      <c r="D219" s="276">
        <v>86.3</v>
      </c>
      <c r="E219" s="277">
        <f t="shared" si="34"/>
        <v>2.5300000000000011</v>
      </c>
      <c r="F219" s="278">
        <f t="shared" si="35"/>
        <v>3.0201742867374971E-2</v>
      </c>
      <c r="G219" s="279"/>
    </row>
    <row r="220" spans="1:7" s="280" customFormat="1" ht="24.75" customHeight="1" x14ac:dyDescent="0.45">
      <c r="A220" s="274" t="s">
        <v>1160</v>
      </c>
      <c r="B220" s="275" t="s">
        <v>951</v>
      </c>
      <c r="C220" s="276">
        <v>103.08</v>
      </c>
      <c r="D220" s="276">
        <v>106.2</v>
      </c>
      <c r="E220" s="277">
        <f t="shared" si="34"/>
        <v>3.1200000000000045</v>
      </c>
      <c r="F220" s="278">
        <f t="shared" si="35"/>
        <v>3.0267753201397019E-2</v>
      </c>
      <c r="G220" s="279"/>
    </row>
    <row r="221" spans="1:7" s="280" customFormat="1" ht="24.75" customHeight="1" x14ac:dyDescent="0.45">
      <c r="A221" s="274" t="s">
        <v>1161</v>
      </c>
      <c r="B221" s="275" t="s">
        <v>951</v>
      </c>
      <c r="C221" s="276">
        <v>122.42</v>
      </c>
      <c r="D221" s="276">
        <v>126</v>
      </c>
      <c r="E221" s="277">
        <f t="shared" si="34"/>
        <v>3.5799999999999983</v>
      </c>
      <c r="F221" s="278">
        <f t="shared" si="35"/>
        <v>2.9243587649076933E-2</v>
      </c>
      <c r="G221" s="279"/>
    </row>
    <row r="222" spans="1:7" s="280" customFormat="1" ht="24.75" customHeight="1" x14ac:dyDescent="0.45">
      <c r="A222" s="274" t="s">
        <v>1162</v>
      </c>
      <c r="B222" s="275" t="s">
        <v>951</v>
      </c>
      <c r="C222" s="276">
        <v>64.459999999999994</v>
      </c>
      <c r="D222" s="276">
        <v>66.400000000000006</v>
      </c>
      <c r="E222" s="277">
        <f t="shared" si="34"/>
        <v>1.9400000000000119</v>
      </c>
      <c r="F222" s="278">
        <f t="shared" si="35"/>
        <v>3.0096183679801616E-2</v>
      </c>
      <c r="G222" s="279"/>
    </row>
    <row r="223" spans="1:7" s="280" customFormat="1" ht="24.75" customHeight="1" x14ac:dyDescent="0.45">
      <c r="A223" s="274" t="s">
        <v>1163</v>
      </c>
      <c r="B223" s="275" t="s">
        <v>951</v>
      </c>
      <c r="C223" s="276">
        <v>83.77</v>
      </c>
      <c r="D223" s="276">
        <v>86.3</v>
      </c>
      <c r="E223" s="277">
        <f t="shared" si="34"/>
        <v>2.5300000000000011</v>
      </c>
      <c r="F223" s="278">
        <f t="shared" si="35"/>
        <v>3.0201742867374971E-2</v>
      </c>
      <c r="G223" s="279"/>
    </row>
    <row r="224" spans="1:7" s="280" customFormat="1" ht="24.75" customHeight="1" x14ac:dyDescent="0.45">
      <c r="A224" s="274" t="s">
        <v>1164</v>
      </c>
      <c r="B224" s="275" t="s">
        <v>951</v>
      </c>
      <c r="C224" s="276">
        <v>103.08</v>
      </c>
      <c r="D224" s="276">
        <v>106.2</v>
      </c>
      <c r="E224" s="277">
        <f t="shared" si="34"/>
        <v>3.1200000000000045</v>
      </c>
      <c r="F224" s="278">
        <f t="shared" si="35"/>
        <v>3.0267753201397019E-2</v>
      </c>
      <c r="G224" s="279"/>
    </row>
    <row r="225" spans="1:8" s="280" customFormat="1" ht="24.75" customHeight="1" x14ac:dyDescent="0.45">
      <c r="A225" s="274" t="s">
        <v>1165</v>
      </c>
      <c r="B225" s="275" t="s">
        <v>951</v>
      </c>
      <c r="C225" s="276">
        <v>122.42</v>
      </c>
      <c r="D225" s="276">
        <v>126</v>
      </c>
      <c r="E225" s="277">
        <f t="shared" si="34"/>
        <v>3.5799999999999983</v>
      </c>
      <c r="F225" s="278">
        <f t="shared" si="35"/>
        <v>2.9243587649076933E-2</v>
      </c>
      <c r="G225" s="279"/>
    </row>
    <row r="226" spans="1:8" s="280" customFormat="1" ht="24.75" customHeight="1" x14ac:dyDescent="0.45">
      <c r="A226" s="269" t="s">
        <v>1166</v>
      </c>
      <c r="B226" s="296"/>
      <c r="C226" s="297"/>
      <c r="D226" s="297"/>
      <c r="E226" s="298"/>
      <c r="F226" s="298"/>
      <c r="G226" s="279"/>
    </row>
    <row r="227" spans="1:8" s="280" customFormat="1" ht="24.75" customHeight="1" x14ac:dyDescent="0.45">
      <c r="A227" s="274" t="s">
        <v>1167</v>
      </c>
      <c r="B227" s="275" t="s">
        <v>951</v>
      </c>
      <c r="C227" s="276">
        <v>58.52</v>
      </c>
      <c r="D227" s="276">
        <v>59.8</v>
      </c>
      <c r="E227" s="277">
        <f>D227-C227</f>
        <v>1.279999999999994</v>
      </c>
      <c r="F227" s="278">
        <f t="shared" ref="F227:F234" si="36">IFERROR(E227/C227,"na")</f>
        <v>2.1872863978127034E-2</v>
      </c>
      <c r="G227" s="299"/>
      <c r="H227" s="299"/>
    </row>
    <row r="228" spans="1:8" s="280" customFormat="1" ht="24.75" customHeight="1" x14ac:dyDescent="0.45">
      <c r="A228" s="274" t="s">
        <v>1168</v>
      </c>
      <c r="B228" s="275" t="s">
        <v>951</v>
      </c>
      <c r="C228" s="276">
        <v>76.150000000000006</v>
      </c>
      <c r="D228" s="276">
        <v>77.7</v>
      </c>
      <c r="E228" s="277">
        <f t="shared" ref="E228:E234" si="37">D228-C228</f>
        <v>1.5499999999999972</v>
      </c>
      <c r="F228" s="278">
        <f t="shared" si="36"/>
        <v>2.0354563361785909E-2</v>
      </c>
      <c r="G228" s="299"/>
      <c r="H228" s="299"/>
    </row>
    <row r="229" spans="1:8" s="280" customFormat="1" ht="24.75" customHeight="1" x14ac:dyDescent="0.45">
      <c r="A229" s="274" t="s">
        <v>1169</v>
      </c>
      <c r="B229" s="275" t="s">
        <v>951</v>
      </c>
      <c r="C229" s="276">
        <v>93.71</v>
      </c>
      <c r="D229" s="276">
        <v>95.6</v>
      </c>
      <c r="E229" s="277">
        <f t="shared" si="37"/>
        <v>1.8900000000000006</v>
      </c>
      <c r="F229" s="278">
        <f t="shared" si="36"/>
        <v>2.0168605271582551E-2</v>
      </c>
      <c r="G229" s="299"/>
      <c r="H229" s="299"/>
    </row>
    <row r="230" spans="1:8" s="280" customFormat="1" ht="24.75" customHeight="1" x14ac:dyDescent="0.45">
      <c r="A230" s="274" t="s">
        <v>1170</v>
      </c>
      <c r="B230" s="275" t="s">
        <v>951</v>
      </c>
      <c r="C230" s="276">
        <v>111.26</v>
      </c>
      <c r="D230" s="276">
        <f t="shared" ref="D230" si="38">D221*0.9</f>
        <v>113.4</v>
      </c>
      <c r="E230" s="277">
        <f t="shared" si="37"/>
        <v>2.1400000000000006</v>
      </c>
      <c r="F230" s="278">
        <f t="shared" si="36"/>
        <v>1.9234226136976455E-2</v>
      </c>
      <c r="G230" s="299"/>
      <c r="H230" s="299"/>
    </row>
    <row r="231" spans="1:8" s="280" customFormat="1" ht="24.75" customHeight="1" x14ac:dyDescent="0.45">
      <c r="A231" s="274" t="s">
        <v>1171</v>
      </c>
      <c r="B231" s="275" t="s">
        <v>951</v>
      </c>
      <c r="C231" s="276">
        <v>58.52</v>
      </c>
      <c r="D231" s="276">
        <v>59.8</v>
      </c>
      <c r="E231" s="277">
        <f t="shared" si="37"/>
        <v>1.279999999999994</v>
      </c>
      <c r="F231" s="278">
        <f t="shared" si="36"/>
        <v>2.1872863978127034E-2</v>
      </c>
      <c r="G231" s="299"/>
      <c r="H231" s="299"/>
    </row>
    <row r="232" spans="1:8" s="280" customFormat="1" ht="24.75" customHeight="1" x14ac:dyDescent="0.45">
      <c r="A232" s="274" t="s">
        <v>1172</v>
      </c>
      <c r="B232" s="275" t="s">
        <v>951</v>
      </c>
      <c r="C232" s="276">
        <v>76.819999999999993</v>
      </c>
      <c r="D232" s="276">
        <v>77.7</v>
      </c>
      <c r="E232" s="277">
        <f t="shared" si="37"/>
        <v>0.88000000000000966</v>
      </c>
      <c r="F232" s="278">
        <f t="shared" si="36"/>
        <v>1.1455350169226891E-2</v>
      </c>
      <c r="G232" s="299"/>
      <c r="H232" s="299"/>
    </row>
    <row r="233" spans="1:8" s="280" customFormat="1" ht="24.75" customHeight="1" x14ac:dyDescent="0.45">
      <c r="A233" s="274" t="s">
        <v>1173</v>
      </c>
      <c r="B233" s="275" t="s">
        <v>951</v>
      </c>
      <c r="C233" s="276">
        <f>C224*91%</f>
        <v>93.802800000000005</v>
      </c>
      <c r="D233" s="276">
        <v>95.6</v>
      </c>
      <c r="E233" s="277">
        <f t="shared" si="37"/>
        <v>1.7971999999999895</v>
      </c>
      <c r="F233" s="278">
        <f t="shared" si="36"/>
        <v>1.9159342791473064E-2</v>
      </c>
      <c r="G233" s="299"/>
      <c r="H233" s="299"/>
    </row>
    <row r="234" spans="1:8" s="280" customFormat="1" ht="24.75" customHeight="1" x14ac:dyDescent="0.45">
      <c r="A234" s="274" t="s">
        <v>1174</v>
      </c>
      <c r="B234" s="275" t="s">
        <v>951</v>
      </c>
      <c r="C234" s="276">
        <f>C225*91%</f>
        <v>111.40220000000001</v>
      </c>
      <c r="D234" s="276">
        <f>D225*0.9</f>
        <v>113.4</v>
      </c>
      <c r="E234" s="277">
        <f t="shared" si="37"/>
        <v>1.997799999999998</v>
      </c>
      <c r="F234" s="278">
        <f t="shared" si="36"/>
        <v>1.7933218554032127E-2</v>
      </c>
      <c r="G234" s="299"/>
      <c r="H234" s="299"/>
    </row>
    <row r="235" spans="1:8" s="280" customFormat="1" ht="24.75" customHeight="1" x14ac:dyDescent="0.45">
      <c r="A235" s="269" t="s">
        <v>1175</v>
      </c>
      <c r="B235" s="296"/>
      <c r="C235" s="297"/>
      <c r="D235" s="297"/>
      <c r="E235" s="298"/>
      <c r="F235" s="298"/>
      <c r="G235" s="279"/>
    </row>
    <row r="236" spans="1:8" s="280" customFormat="1" ht="24.75" customHeight="1" x14ac:dyDescent="0.45">
      <c r="A236" s="274" t="s">
        <v>1176</v>
      </c>
      <c r="B236" s="275" t="s">
        <v>951</v>
      </c>
      <c r="C236" s="276">
        <v>37.5</v>
      </c>
      <c r="D236" s="276">
        <v>37.5</v>
      </c>
      <c r="E236" s="277">
        <f t="shared" ref="E236:E270" si="39">D236-C236</f>
        <v>0</v>
      </c>
      <c r="F236" s="278">
        <f t="shared" ref="F236:F270" si="40">IFERROR(E236/C236,"na")</f>
        <v>0</v>
      </c>
      <c r="G236" s="279"/>
    </row>
    <row r="237" spans="1:8" s="280" customFormat="1" ht="24.75" customHeight="1" x14ac:dyDescent="0.45">
      <c r="A237" s="274" t="s">
        <v>1177</v>
      </c>
      <c r="B237" s="275" t="s">
        <v>951</v>
      </c>
      <c r="C237" s="276">
        <v>51</v>
      </c>
      <c r="D237" s="276">
        <v>51</v>
      </c>
      <c r="E237" s="277">
        <f t="shared" si="39"/>
        <v>0</v>
      </c>
      <c r="F237" s="278">
        <f t="shared" si="40"/>
        <v>0</v>
      </c>
      <c r="G237" s="279"/>
    </row>
    <row r="238" spans="1:8" s="280" customFormat="1" ht="24.75" customHeight="1" x14ac:dyDescent="0.45">
      <c r="A238" s="274" t="s">
        <v>1178</v>
      </c>
      <c r="B238" s="275" t="s">
        <v>951</v>
      </c>
      <c r="C238" s="276">
        <v>71</v>
      </c>
      <c r="D238" s="276">
        <v>71</v>
      </c>
      <c r="E238" s="277">
        <f t="shared" si="39"/>
        <v>0</v>
      </c>
      <c r="F238" s="278">
        <f t="shared" si="40"/>
        <v>0</v>
      </c>
      <c r="G238" s="279"/>
    </row>
    <row r="239" spans="1:8" s="280" customFormat="1" ht="24.75" customHeight="1" x14ac:dyDescent="0.45">
      <c r="A239" s="274" t="s">
        <v>1179</v>
      </c>
      <c r="B239" s="275" t="s">
        <v>951</v>
      </c>
      <c r="C239" s="276">
        <v>62.5</v>
      </c>
      <c r="D239" s="276">
        <v>62.5</v>
      </c>
      <c r="E239" s="277">
        <f t="shared" si="39"/>
        <v>0</v>
      </c>
      <c r="F239" s="278">
        <f t="shared" si="40"/>
        <v>0</v>
      </c>
      <c r="G239" s="279"/>
    </row>
    <row r="240" spans="1:8" s="280" customFormat="1" ht="24.75" customHeight="1" x14ac:dyDescent="0.45">
      <c r="A240" s="274" t="s">
        <v>1180</v>
      </c>
      <c r="B240" s="275" t="s">
        <v>951</v>
      </c>
      <c r="C240" s="276">
        <v>101</v>
      </c>
      <c r="D240" s="276">
        <v>101</v>
      </c>
      <c r="E240" s="277">
        <f t="shared" si="39"/>
        <v>0</v>
      </c>
      <c r="F240" s="278">
        <f t="shared" si="40"/>
        <v>0</v>
      </c>
      <c r="G240" s="279"/>
    </row>
    <row r="241" spans="1:7" s="280" customFormat="1" ht="24.75" customHeight="1" x14ac:dyDescent="0.45">
      <c r="A241" s="274" t="s">
        <v>1181</v>
      </c>
      <c r="B241" s="275" t="s">
        <v>951</v>
      </c>
      <c r="C241" s="276">
        <v>82.5</v>
      </c>
      <c r="D241" s="276">
        <v>82.5</v>
      </c>
      <c r="E241" s="277">
        <f t="shared" si="39"/>
        <v>0</v>
      </c>
      <c r="F241" s="278">
        <f t="shared" si="40"/>
        <v>0</v>
      </c>
      <c r="G241" s="279"/>
    </row>
    <row r="242" spans="1:7" s="280" customFormat="1" ht="24.75" customHeight="1" x14ac:dyDescent="0.45">
      <c r="A242" s="274" t="s">
        <v>1182</v>
      </c>
      <c r="B242" s="275" t="s">
        <v>951</v>
      </c>
      <c r="C242" s="276">
        <v>132</v>
      </c>
      <c r="D242" s="276">
        <v>132</v>
      </c>
      <c r="E242" s="277">
        <f t="shared" si="39"/>
        <v>0</v>
      </c>
      <c r="F242" s="278">
        <f t="shared" si="40"/>
        <v>0</v>
      </c>
      <c r="G242" s="279"/>
    </row>
    <row r="243" spans="1:7" s="280" customFormat="1" ht="24.75" customHeight="1" x14ac:dyDescent="0.45">
      <c r="A243" s="274" t="s">
        <v>1183</v>
      </c>
      <c r="B243" s="275" t="s">
        <v>951</v>
      </c>
      <c r="C243" s="276">
        <v>37.5</v>
      </c>
      <c r="D243" s="276">
        <v>37.5</v>
      </c>
      <c r="E243" s="277">
        <f t="shared" si="39"/>
        <v>0</v>
      </c>
      <c r="F243" s="278">
        <f t="shared" si="40"/>
        <v>0</v>
      </c>
      <c r="G243" s="279"/>
    </row>
    <row r="244" spans="1:7" s="280" customFormat="1" ht="24.75" customHeight="1" x14ac:dyDescent="0.45">
      <c r="A244" s="274" t="s">
        <v>1184</v>
      </c>
      <c r="B244" s="275" t="s">
        <v>951</v>
      </c>
      <c r="C244" s="276">
        <v>125.5</v>
      </c>
      <c r="D244" s="276">
        <v>125.5</v>
      </c>
      <c r="E244" s="277">
        <f t="shared" si="39"/>
        <v>0</v>
      </c>
      <c r="F244" s="278">
        <f t="shared" si="40"/>
        <v>0</v>
      </c>
      <c r="G244" s="279"/>
    </row>
    <row r="245" spans="1:7" s="280" customFormat="1" ht="24.75" customHeight="1" x14ac:dyDescent="0.45">
      <c r="A245" s="274" t="s">
        <v>1185</v>
      </c>
      <c r="B245" s="275" t="s">
        <v>951</v>
      </c>
      <c r="C245" s="276">
        <v>74.5</v>
      </c>
      <c r="D245" s="276">
        <v>74.5</v>
      </c>
      <c r="E245" s="277">
        <f t="shared" si="39"/>
        <v>0</v>
      </c>
      <c r="F245" s="278">
        <f t="shared" si="40"/>
        <v>0</v>
      </c>
      <c r="G245" s="279"/>
    </row>
    <row r="246" spans="1:7" s="280" customFormat="1" ht="24.75" customHeight="1" x14ac:dyDescent="0.45">
      <c r="A246" s="274" t="s">
        <v>1186</v>
      </c>
      <c r="B246" s="275" t="s">
        <v>951</v>
      </c>
      <c r="C246" s="276">
        <v>135.5</v>
      </c>
      <c r="D246" s="276">
        <v>135.5</v>
      </c>
      <c r="E246" s="277">
        <f t="shared" si="39"/>
        <v>0</v>
      </c>
      <c r="F246" s="278">
        <f t="shared" si="40"/>
        <v>0</v>
      </c>
      <c r="G246" s="279"/>
    </row>
    <row r="247" spans="1:7" s="280" customFormat="1" ht="24.75" customHeight="1" x14ac:dyDescent="0.45">
      <c r="A247" s="274" t="s">
        <v>1187</v>
      </c>
      <c r="B247" s="275" t="s">
        <v>951</v>
      </c>
      <c r="C247" s="276">
        <v>37.5</v>
      </c>
      <c r="D247" s="276">
        <v>37.5</v>
      </c>
      <c r="E247" s="277">
        <f t="shared" si="39"/>
        <v>0</v>
      </c>
      <c r="F247" s="278">
        <f t="shared" si="40"/>
        <v>0</v>
      </c>
      <c r="G247" s="279"/>
    </row>
    <row r="248" spans="1:7" s="280" customFormat="1" ht="24.75" customHeight="1" x14ac:dyDescent="0.45">
      <c r="A248" s="274" t="s">
        <v>1188</v>
      </c>
      <c r="B248" s="275" t="s">
        <v>951</v>
      </c>
      <c r="C248" s="276">
        <v>74.5</v>
      </c>
      <c r="D248" s="276">
        <v>74.5</v>
      </c>
      <c r="E248" s="277">
        <f t="shared" si="39"/>
        <v>0</v>
      </c>
      <c r="F248" s="278">
        <f t="shared" si="40"/>
        <v>0</v>
      </c>
      <c r="G248" s="279"/>
    </row>
    <row r="249" spans="1:7" s="280" customFormat="1" ht="24.75" customHeight="1" x14ac:dyDescent="0.45">
      <c r="A249" s="274" t="s">
        <v>1189</v>
      </c>
      <c r="B249" s="275" t="s">
        <v>951</v>
      </c>
      <c r="C249" s="276">
        <v>37.5</v>
      </c>
      <c r="D249" s="276">
        <v>37.5</v>
      </c>
      <c r="E249" s="277">
        <f t="shared" si="39"/>
        <v>0</v>
      </c>
      <c r="F249" s="278">
        <f t="shared" si="40"/>
        <v>0</v>
      </c>
      <c r="G249" s="279"/>
    </row>
    <row r="250" spans="1:7" s="280" customFormat="1" ht="24.75" customHeight="1" x14ac:dyDescent="0.45">
      <c r="A250" s="274" t="s">
        <v>1190</v>
      </c>
      <c r="B250" s="275" t="s">
        <v>951</v>
      </c>
      <c r="C250" s="276">
        <v>55.5</v>
      </c>
      <c r="D250" s="276">
        <v>55.5</v>
      </c>
      <c r="E250" s="277">
        <f t="shared" si="39"/>
        <v>0</v>
      </c>
      <c r="F250" s="278">
        <f t="shared" si="40"/>
        <v>0</v>
      </c>
      <c r="G250" s="279"/>
    </row>
    <row r="251" spans="1:7" s="280" customFormat="1" ht="24.75" customHeight="1" x14ac:dyDescent="0.45">
      <c r="A251" s="274" t="s">
        <v>1191</v>
      </c>
      <c r="B251" s="275" t="s">
        <v>951</v>
      </c>
      <c r="C251" s="276">
        <v>73</v>
      </c>
      <c r="D251" s="276">
        <v>73</v>
      </c>
      <c r="E251" s="277">
        <f t="shared" si="39"/>
        <v>0</v>
      </c>
      <c r="F251" s="278">
        <f t="shared" si="40"/>
        <v>0</v>
      </c>
      <c r="G251" s="279"/>
    </row>
    <row r="252" spans="1:7" s="280" customFormat="1" ht="24.75" customHeight="1" x14ac:dyDescent="0.45">
      <c r="A252" s="274" t="s">
        <v>1192</v>
      </c>
      <c r="B252" s="275" t="s">
        <v>951</v>
      </c>
      <c r="C252" s="276">
        <v>98</v>
      </c>
      <c r="D252" s="276">
        <v>98</v>
      </c>
      <c r="E252" s="277">
        <f t="shared" si="39"/>
        <v>0</v>
      </c>
      <c r="F252" s="278">
        <f t="shared" si="40"/>
        <v>0</v>
      </c>
      <c r="G252" s="279"/>
    </row>
    <row r="253" spans="1:7" s="280" customFormat="1" ht="24.75" customHeight="1" x14ac:dyDescent="0.45">
      <c r="A253" s="274" t="s">
        <v>1193</v>
      </c>
      <c r="B253" s="275" t="s">
        <v>951</v>
      </c>
      <c r="C253" s="276">
        <v>143</v>
      </c>
      <c r="D253" s="276">
        <v>143</v>
      </c>
      <c r="E253" s="277">
        <f t="shared" si="39"/>
        <v>0</v>
      </c>
      <c r="F253" s="278">
        <f t="shared" si="40"/>
        <v>0</v>
      </c>
      <c r="G253" s="279"/>
    </row>
    <row r="254" spans="1:7" s="280" customFormat="1" ht="24.75" customHeight="1" x14ac:dyDescent="0.45">
      <c r="A254" s="274" t="s">
        <v>1194</v>
      </c>
      <c r="B254" s="275" t="s">
        <v>951</v>
      </c>
      <c r="C254" s="276">
        <v>143</v>
      </c>
      <c r="D254" s="276">
        <v>143</v>
      </c>
      <c r="E254" s="277">
        <f t="shared" si="39"/>
        <v>0</v>
      </c>
      <c r="F254" s="278">
        <f t="shared" si="40"/>
        <v>0</v>
      </c>
      <c r="G254" s="279"/>
    </row>
    <row r="255" spans="1:7" s="280" customFormat="1" ht="24.75" customHeight="1" x14ac:dyDescent="0.45">
      <c r="A255" s="274" t="s">
        <v>1195</v>
      </c>
      <c r="B255" s="275" t="s">
        <v>951</v>
      </c>
      <c r="C255" s="276">
        <v>187</v>
      </c>
      <c r="D255" s="276">
        <v>187</v>
      </c>
      <c r="E255" s="277">
        <f t="shared" si="39"/>
        <v>0</v>
      </c>
      <c r="F255" s="278">
        <f t="shared" si="40"/>
        <v>0</v>
      </c>
      <c r="G255" s="279"/>
    </row>
    <row r="256" spans="1:7" s="280" customFormat="1" ht="24.75" customHeight="1" x14ac:dyDescent="0.45">
      <c r="A256" s="274" t="s">
        <v>1196</v>
      </c>
      <c r="B256" s="275" t="s">
        <v>951</v>
      </c>
      <c r="C256" s="276">
        <v>54.5</v>
      </c>
      <c r="D256" s="276">
        <v>54.5</v>
      </c>
      <c r="E256" s="277">
        <f t="shared" si="39"/>
        <v>0</v>
      </c>
      <c r="F256" s="278">
        <f t="shared" si="40"/>
        <v>0</v>
      </c>
      <c r="G256" s="279"/>
    </row>
    <row r="257" spans="1:7" s="280" customFormat="1" ht="24.75" customHeight="1" x14ac:dyDescent="0.45">
      <c r="A257" s="274" t="s">
        <v>1197</v>
      </c>
      <c r="B257" s="275" t="s">
        <v>951</v>
      </c>
      <c r="C257" s="276">
        <v>37.5</v>
      </c>
      <c r="D257" s="276">
        <v>37.5</v>
      </c>
      <c r="E257" s="277">
        <f t="shared" si="39"/>
        <v>0</v>
      </c>
      <c r="F257" s="278">
        <f t="shared" si="40"/>
        <v>0</v>
      </c>
      <c r="G257" s="279"/>
    </row>
    <row r="258" spans="1:7" s="280" customFormat="1" ht="24.75" customHeight="1" x14ac:dyDescent="0.45">
      <c r="A258" s="274" t="s">
        <v>1198</v>
      </c>
      <c r="B258" s="275" t="s">
        <v>951</v>
      </c>
      <c r="C258" s="276">
        <v>27.5</v>
      </c>
      <c r="D258" s="276">
        <v>27.5</v>
      </c>
      <c r="E258" s="277">
        <f t="shared" si="39"/>
        <v>0</v>
      </c>
      <c r="F258" s="278">
        <f t="shared" si="40"/>
        <v>0</v>
      </c>
      <c r="G258" s="279"/>
    </row>
    <row r="259" spans="1:7" s="280" customFormat="1" ht="24.75" customHeight="1" x14ac:dyDescent="0.45">
      <c r="A259" s="274" t="s">
        <v>1199</v>
      </c>
      <c r="B259" s="275" t="s">
        <v>951</v>
      </c>
      <c r="C259" s="276">
        <v>65</v>
      </c>
      <c r="D259" s="276">
        <v>65</v>
      </c>
      <c r="E259" s="277">
        <f t="shared" si="39"/>
        <v>0</v>
      </c>
      <c r="F259" s="278">
        <f t="shared" si="40"/>
        <v>0</v>
      </c>
      <c r="G259" s="279"/>
    </row>
    <row r="260" spans="1:7" s="280" customFormat="1" ht="24.75" customHeight="1" x14ac:dyDescent="0.45">
      <c r="A260" s="274" t="s">
        <v>1200</v>
      </c>
      <c r="B260" s="275" t="s">
        <v>951</v>
      </c>
      <c r="C260" s="276">
        <v>37.5</v>
      </c>
      <c r="D260" s="276">
        <v>37.5</v>
      </c>
      <c r="E260" s="277">
        <f t="shared" si="39"/>
        <v>0</v>
      </c>
      <c r="F260" s="278">
        <f t="shared" si="40"/>
        <v>0</v>
      </c>
      <c r="G260" s="279"/>
    </row>
    <row r="261" spans="1:7" s="280" customFormat="1" ht="24.75" customHeight="1" x14ac:dyDescent="0.45">
      <c r="A261" s="274" t="s">
        <v>1201</v>
      </c>
      <c r="B261" s="275" t="s">
        <v>951</v>
      </c>
      <c r="C261" s="276">
        <v>1795</v>
      </c>
      <c r="D261" s="276">
        <v>1795</v>
      </c>
      <c r="E261" s="277">
        <f t="shared" si="39"/>
        <v>0</v>
      </c>
      <c r="F261" s="278">
        <f t="shared" si="40"/>
        <v>0</v>
      </c>
      <c r="G261" s="279"/>
    </row>
    <row r="262" spans="1:7" s="280" customFormat="1" ht="24.75" customHeight="1" x14ac:dyDescent="0.45">
      <c r="A262" s="274" t="s">
        <v>1202</v>
      </c>
      <c r="B262" s="275" t="s">
        <v>951</v>
      </c>
      <c r="C262" s="276">
        <v>23</v>
      </c>
      <c r="D262" s="276">
        <v>23</v>
      </c>
      <c r="E262" s="277">
        <f t="shared" si="39"/>
        <v>0</v>
      </c>
      <c r="F262" s="278">
        <f t="shared" si="40"/>
        <v>0</v>
      </c>
      <c r="G262" s="279"/>
    </row>
    <row r="263" spans="1:7" s="280" customFormat="1" ht="24.75" customHeight="1" x14ac:dyDescent="0.45">
      <c r="A263" s="274" t="s">
        <v>1203</v>
      </c>
      <c r="B263" s="275" t="s">
        <v>951</v>
      </c>
      <c r="C263" s="276">
        <v>37.5</v>
      </c>
      <c r="D263" s="276">
        <v>37.5</v>
      </c>
      <c r="E263" s="277">
        <f t="shared" si="39"/>
        <v>0</v>
      </c>
      <c r="F263" s="278">
        <f t="shared" si="40"/>
        <v>0</v>
      </c>
      <c r="G263" s="279"/>
    </row>
    <row r="264" spans="1:7" s="280" customFormat="1" ht="24.75" customHeight="1" x14ac:dyDescent="0.45">
      <c r="A264" s="274" t="s">
        <v>1204</v>
      </c>
      <c r="B264" s="275" t="s">
        <v>951</v>
      </c>
      <c r="C264" s="276">
        <v>23</v>
      </c>
      <c r="D264" s="276">
        <v>23</v>
      </c>
      <c r="E264" s="277">
        <f t="shared" si="39"/>
        <v>0</v>
      </c>
      <c r="F264" s="278">
        <f t="shared" si="40"/>
        <v>0</v>
      </c>
      <c r="G264" s="279"/>
    </row>
    <row r="265" spans="1:7" s="280" customFormat="1" ht="24.75" customHeight="1" x14ac:dyDescent="0.45">
      <c r="A265" s="274" t="s">
        <v>1205</v>
      </c>
      <c r="B265" s="275" t="s">
        <v>951</v>
      </c>
      <c r="C265" s="276">
        <v>27.5</v>
      </c>
      <c r="D265" s="276">
        <v>27.5</v>
      </c>
      <c r="E265" s="277">
        <f t="shared" si="39"/>
        <v>0</v>
      </c>
      <c r="F265" s="278">
        <f t="shared" si="40"/>
        <v>0</v>
      </c>
      <c r="G265" s="279"/>
    </row>
    <row r="266" spans="1:7" s="280" customFormat="1" ht="24.75" customHeight="1" x14ac:dyDescent="0.45">
      <c r="A266" s="274" t="s">
        <v>1206</v>
      </c>
      <c r="B266" s="275" t="s">
        <v>951</v>
      </c>
      <c r="C266" s="276">
        <v>23</v>
      </c>
      <c r="D266" s="276">
        <v>23</v>
      </c>
      <c r="E266" s="277">
        <f t="shared" si="39"/>
        <v>0</v>
      </c>
      <c r="F266" s="278">
        <f t="shared" si="40"/>
        <v>0</v>
      </c>
      <c r="G266" s="279"/>
    </row>
    <row r="267" spans="1:7" s="280" customFormat="1" ht="24.75" customHeight="1" x14ac:dyDescent="0.45">
      <c r="A267" s="274" t="s">
        <v>1207</v>
      </c>
      <c r="B267" s="275" t="s">
        <v>951</v>
      </c>
      <c r="C267" s="276">
        <v>87.5</v>
      </c>
      <c r="D267" s="276">
        <v>87.5</v>
      </c>
      <c r="E267" s="277">
        <f t="shared" si="39"/>
        <v>0</v>
      </c>
      <c r="F267" s="278">
        <f t="shared" si="40"/>
        <v>0</v>
      </c>
      <c r="G267" s="279"/>
    </row>
    <row r="268" spans="1:7" s="280" customFormat="1" ht="24.75" customHeight="1" x14ac:dyDescent="0.45">
      <c r="A268" s="274" t="s">
        <v>1208</v>
      </c>
      <c r="B268" s="275" t="s">
        <v>951</v>
      </c>
      <c r="C268" s="276">
        <v>54.5</v>
      </c>
      <c r="D268" s="276">
        <v>54.5</v>
      </c>
      <c r="E268" s="277">
        <f t="shared" si="39"/>
        <v>0</v>
      </c>
      <c r="F268" s="278">
        <f t="shared" si="40"/>
        <v>0</v>
      </c>
      <c r="G268" s="279"/>
    </row>
    <row r="269" spans="1:7" s="280" customFormat="1" ht="24.75" customHeight="1" x14ac:dyDescent="0.45">
      <c r="A269" s="274" t="s">
        <v>1209</v>
      </c>
      <c r="B269" s="275" t="s">
        <v>951</v>
      </c>
      <c r="C269" s="276">
        <v>37.5</v>
      </c>
      <c r="D269" s="276">
        <v>37.5</v>
      </c>
      <c r="E269" s="277">
        <f t="shared" si="39"/>
        <v>0</v>
      </c>
      <c r="F269" s="278">
        <f t="shared" si="40"/>
        <v>0</v>
      </c>
      <c r="G269" s="279"/>
    </row>
    <row r="270" spans="1:7" s="280" customFormat="1" ht="24.75" customHeight="1" x14ac:dyDescent="0.45">
      <c r="A270" s="274" t="s">
        <v>1210</v>
      </c>
      <c r="B270" s="275" t="s">
        <v>951</v>
      </c>
      <c r="C270" s="276">
        <v>27.5</v>
      </c>
      <c r="D270" s="276">
        <v>27.5</v>
      </c>
      <c r="E270" s="277">
        <f t="shared" si="39"/>
        <v>0</v>
      </c>
      <c r="F270" s="278">
        <f t="shared" si="40"/>
        <v>0</v>
      </c>
      <c r="G270" s="279"/>
    </row>
    <row r="271" spans="1:7" s="280" customFormat="1" ht="24.75" customHeight="1" x14ac:dyDescent="0.45">
      <c r="A271" s="269" t="s">
        <v>1211</v>
      </c>
      <c r="B271" s="287"/>
      <c r="C271" s="288"/>
      <c r="D271" s="288"/>
      <c r="E271" s="289"/>
      <c r="F271" s="290"/>
      <c r="G271" s="279"/>
    </row>
    <row r="272" spans="1:7" s="280" customFormat="1" ht="24.75" customHeight="1" x14ac:dyDescent="0.45">
      <c r="A272" s="274" t="s">
        <v>1212</v>
      </c>
      <c r="B272" s="275" t="s">
        <v>951</v>
      </c>
      <c r="C272" s="276">
        <v>312</v>
      </c>
      <c r="D272" s="276">
        <v>312</v>
      </c>
      <c r="E272" s="277">
        <f t="shared" ref="E272:E335" si="41">D272-C272</f>
        <v>0</v>
      </c>
      <c r="F272" s="278">
        <f t="shared" ref="F272:F335" si="42">IFERROR(E272/C272,"na")</f>
        <v>0</v>
      </c>
      <c r="G272" s="279"/>
    </row>
    <row r="273" spans="1:7" s="280" customFormat="1" ht="24.75" customHeight="1" x14ac:dyDescent="0.45">
      <c r="A273" s="274" t="s">
        <v>1213</v>
      </c>
      <c r="B273" s="275" t="s">
        <v>951</v>
      </c>
      <c r="C273" s="276">
        <v>937</v>
      </c>
      <c r="D273" s="276">
        <v>937</v>
      </c>
      <c r="E273" s="277">
        <f t="shared" si="41"/>
        <v>0</v>
      </c>
      <c r="F273" s="278">
        <f t="shared" si="42"/>
        <v>0</v>
      </c>
      <c r="G273" s="279"/>
    </row>
    <row r="274" spans="1:7" s="280" customFormat="1" ht="24.75" customHeight="1" x14ac:dyDescent="0.45">
      <c r="A274" s="274" t="s">
        <v>1214</v>
      </c>
      <c r="B274" s="275" t="s">
        <v>951</v>
      </c>
      <c r="C274" s="276">
        <v>319</v>
      </c>
      <c r="D274" s="276">
        <v>319</v>
      </c>
      <c r="E274" s="277">
        <f t="shared" si="41"/>
        <v>0</v>
      </c>
      <c r="F274" s="278">
        <f t="shared" si="42"/>
        <v>0</v>
      </c>
      <c r="G274" s="279"/>
    </row>
    <row r="275" spans="1:7" s="280" customFormat="1" ht="24.75" customHeight="1" x14ac:dyDescent="0.45">
      <c r="A275" s="274" t="s">
        <v>1215</v>
      </c>
      <c r="B275" s="275" t="s">
        <v>951</v>
      </c>
      <c r="C275" s="276">
        <v>957</v>
      </c>
      <c r="D275" s="276">
        <v>957</v>
      </c>
      <c r="E275" s="277">
        <f t="shared" si="41"/>
        <v>0</v>
      </c>
      <c r="F275" s="278">
        <f t="shared" si="42"/>
        <v>0</v>
      </c>
      <c r="G275" s="279"/>
    </row>
    <row r="276" spans="1:7" s="280" customFormat="1" ht="24.75" customHeight="1" x14ac:dyDescent="0.45">
      <c r="A276" s="274" t="s">
        <v>1216</v>
      </c>
      <c r="B276" s="275" t="s">
        <v>951</v>
      </c>
      <c r="C276" s="276">
        <v>205</v>
      </c>
      <c r="D276" s="276">
        <v>205</v>
      </c>
      <c r="E276" s="277">
        <f t="shared" si="41"/>
        <v>0</v>
      </c>
      <c r="F276" s="278">
        <f t="shared" si="42"/>
        <v>0</v>
      </c>
      <c r="G276" s="279"/>
    </row>
    <row r="277" spans="1:7" s="280" customFormat="1" ht="24.75" customHeight="1" x14ac:dyDescent="0.45">
      <c r="A277" s="274" t="s">
        <v>1217</v>
      </c>
      <c r="B277" s="275" t="s">
        <v>951</v>
      </c>
      <c r="C277" s="276">
        <v>614</v>
      </c>
      <c r="D277" s="276">
        <v>614</v>
      </c>
      <c r="E277" s="277">
        <f t="shared" si="41"/>
        <v>0</v>
      </c>
      <c r="F277" s="278">
        <f t="shared" si="42"/>
        <v>0</v>
      </c>
      <c r="G277" s="279"/>
    </row>
    <row r="278" spans="1:7" s="280" customFormat="1" ht="24.75" customHeight="1" x14ac:dyDescent="0.45">
      <c r="A278" s="274" t="s">
        <v>1218</v>
      </c>
      <c r="B278" s="275" t="s">
        <v>951</v>
      </c>
      <c r="C278" s="276">
        <v>209</v>
      </c>
      <c r="D278" s="276">
        <v>209</v>
      </c>
      <c r="E278" s="277">
        <f t="shared" si="41"/>
        <v>0</v>
      </c>
      <c r="F278" s="278">
        <f t="shared" si="42"/>
        <v>0</v>
      </c>
      <c r="G278" s="279"/>
    </row>
    <row r="279" spans="1:7" s="280" customFormat="1" ht="24.75" customHeight="1" x14ac:dyDescent="0.45">
      <c r="A279" s="274" t="s">
        <v>1219</v>
      </c>
      <c r="B279" s="275" t="s">
        <v>951</v>
      </c>
      <c r="C279" s="276">
        <v>627</v>
      </c>
      <c r="D279" s="276">
        <v>627</v>
      </c>
      <c r="E279" s="277">
        <f t="shared" si="41"/>
        <v>0</v>
      </c>
      <c r="F279" s="278">
        <f t="shared" si="42"/>
        <v>0</v>
      </c>
      <c r="G279" s="279"/>
    </row>
    <row r="280" spans="1:7" s="280" customFormat="1" ht="24.75" customHeight="1" x14ac:dyDescent="0.45">
      <c r="A280" s="274" t="s">
        <v>1220</v>
      </c>
      <c r="B280" s="275" t="s">
        <v>951</v>
      </c>
      <c r="C280" s="276">
        <v>102</v>
      </c>
      <c r="D280" s="276">
        <v>102</v>
      </c>
      <c r="E280" s="277">
        <f t="shared" si="41"/>
        <v>0</v>
      </c>
      <c r="F280" s="278">
        <f t="shared" si="42"/>
        <v>0</v>
      </c>
      <c r="G280" s="279"/>
    </row>
    <row r="281" spans="1:7" s="280" customFormat="1" ht="24.75" customHeight="1" x14ac:dyDescent="0.45">
      <c r="A281" s="274" t="s">
        <v>1221</v>
      </c>
      <c r="B281" s="275" t="s">
        <v>951</v>
      </c>
      <c r="C281" s="276">
        <v>307</v>
      </c>
      <c r="D281" s="276">
        <v>307</v>
      </c>
      <c r="E281" s="277">
        <f t="shared" si="41"/>
        <v>0</v>
      </c>
      <c r="F281" s="278">
        <f t="shared" si="42"/>
        <v>0</v>
      </c>
      <c r="G281" s="279"/>
    </row>
    <row r="282" spans="1:7" s="280" customFormat="1" ht="24.75" customHeight="1" x14ac:dyDescent="0.45">
      <c r="A282" s="274" t="s">
        <v>1222</v>
      </c>
      <c r="B282" s="275" t="s">
        <v>951</v>
      </c>
      <c r="C282" s="276">
        <v>105</v>
      </c>
      <c r="D282" s="276">
        <v>105</v>
      </c>
      <c r="E282" s="277">
        <f t="shared" si="41"/>
        <v>0</v>
      </c>
      <c r="F282" s="278">
        <f t="shared" si="42"/>
        <v>0</v>
      </c>
      <c r="G282" s="279"/>
    </row>
    <row r="283" spans="1:7" s="280" customFormat="1" ht="24.75" customHeight="1" x14ac:dyDescent="0.45">
      <c r="A283" s="274" t="s">
        <v>1223</v>
      </c>
      <c r="B283" s="275" t="s">
        <v>951</v>
      </c>
      <c r="C283" s="276">
        <v>314</v>
      </c>
      <c r="D283" s="276">
        <v>314</v>
      </c>
      <c r="E283" s="277">
        <f t="shared" si="41"/>
        <v>0</v>
      </c>
      <c r="F283" s="278">
        <f t="shared" si="42"/>
        <v>0</v>
      </c>
      <c r="G283" s="279"/>
    </row>
    <row r="284" spans="1:7" s="280" customFormat="1" ht="24.75" customHeight="1" x14ac:dyDescent="0.45">
      <c r="A284" s="274" t="s">
        <v>1224</v>
      </c>
      <c r="B284" s="275" t="s">
        <v>951</v>
      </c>
      <c r="C284" s="276">
        <v>180</v>
      </c>
      <c r="D284" s="276">
        <v>180</v>
      </c>
      <c r="E284" s="277">
        <f t="shared" si="41"/>
        <v>0</v>
      </c>
      <c r="F284" s="278">
        <f t="shared" si="42"/>
        <v>0</v>
      </c>
      <c r="G284" s="279"/>
    </row>
    <row r="285" spans="1:7" s="280" customFormat="1" ht="24.75" customHeight="1" x14ac:dyDescent="0.45">
      <c r="A285" s="274" t="s">
        <v>1225</v>
      </c>
      <c r="B285" s="275" t="s">
        <v>951</v>
      </c>
      <c r="C285" s="276">
        <v>541</v>
      </c>
      <c r="D285" s="276">
        <v>541</v>
      </c>
      <c r="E285" s="277">
        <f t="shared" si="41"/>
        <v>0</v>
      </c>
      <c r="F285" s="278">
        <f t="shared" si="42"/>
        <v>0</v>
      </c>
      <c r="G285" s="279"/>
    </row>
    <row r="286" spans="1:7" s="280" customFormat="1" ht="24.75" customHeight="1" x14ac:dyDescent="0.45">
      <c r="A286" s="274" t="s">
        <v>1226</v>
      </c>
      <c r="B286" s="275" t="s">
        <v>951</v>
      </c>
      <c r="C286" s="276">
        <v>184</v>
      </c>
      <c r="D286" s="276">
        <v>184</v>
      </c>
      <c r="E286" s="277">
        <f t="shared" si="41"/>
        <v>0</v>
      </c>
      <c r="F286" s="278">
        <f t="shared" si="42"/>
        <v>0</v>
      </c>
      <c r="G286" s="279"/>
    </row>
    <row r="287" spans="1:7" s="280" customFormat="1" ht="24.75" customHeight="1" x14ac:dyDescent="0.45">
      <c r="A287" s="274" t="s">
        <v>1227</v>
      </c>
      <c r="B287" s="275" t="s">
        <v>951</v>
      </c>
      <c r="C287" s="276">
        <v>551</v>
      </c>
      <c r="D287" s="276">
        <v>551</v>
      </c>
      <c r="E287" s="277">
        <f t="shared" si="41"/>
        <v>0</v>
      </c>
      <c r="F287" s="278">
        <f t="shared" si="42"/>
        <v>0</v>
      </c>
      <c r="G287" s="279"/>
    </row>
    <row r="288" spans="1:7" s="280" customFormat="1" ht="24.75" customHeight="1" x14ac:dyDescent="0.45">
      <c r="A288" s="274" t="s">
        <v>1228</v>
      </c>
      <c r="B288" s="275" t="s">
        <v>951</v>
      </c>
      <c r="C288" s="276">
        <v>102</v>
      </c>
      <c r="D288" s="276">
        <v>102</v>
      </c>
      <c r="E288" s="277">
        <f t="shared" si="41"/>
        <v>0</v>
      </c>
      <c r="F288" s="278">
        <f t="shared" si="42"/>
        <v>0</v>
      </c>
      <c r="G288" s="279"/>
    </row>
    <row r="289" spans="1:7" s="280" customFormat="1" ht="24.75" customHeight="1" x14ac:dyDescent="0.45">
      <c r="A289" s="274" t="s">
        <v>1229</v>
      </c>
      <c r="B289" s="275" t="s">
        <v>951</v>
      </c>
      <c r="C289" s="276">
        <v>307</v>
      </c>
      <c r="D289" s="276">
        <v>307</v>
      </c>
      <c r="E289" s="277">
        <f t="shared" si="41"/>
        <v>0</v>
      </c>
      <c r="F289" s="278">
        <f t="shared" si="42"/>
        <v>0</v>
      </c>
      <c r="G289" s="279"/>
    </row>
    <row r="290" spans="1:7" s="280" customFormat="1" ht="24.75" customHeight="1" x14ac:dyDescent="0.45">
      <c r="A290" s="274" t="s">
        <v>1230</v>
      </c>
      <c r="B290" s="275" t="s">
        <v>951</v>
      </c>
      <c r="C290" s="276">
        <v>105</v>
      </c>
      <c r="D290" s="276">
        <v>105</v>
      </c>
      <c r="E290" s="277">
        <f t="shared" si="41"/>
        <v>0</v>
      </c>
      <c r="F290" s="278">
        <f t="shared" si="42"/>
        <v>0</v>
      </c>
      <c r="G290" s="279"/>
    </row>
    <row r="291" spans="1:7" s="280" customFormat="1" ht="24.75" customHeight="1" x14ac:dyDescent="0.45">
      <c r="A291" s="274" t="s">
        <v>1231</v>
      </c>
      <c r="B291" s="275" t="s">
        <v>951</v>
      </c>
      <c r="C291" s="276">
        <v>314</v>
      </c>
      <c r="D291" s="276">
        <v>314</v>
      </c>
      <c r="E291" s="277">
        <f t="shared" si="41"/>
        <v>0</v>
      </c>
      <c r="F291" s="278">
        <f t="shared" si="42"/>
        <v>0</v>
      </c>
      <c r="G291" s="279"/>
    </row>
    <row r="292" spans="1:7" s="280" customFormat="1" ht="24.75" customHeight="1" x14ac:dyDescent="0.45">
      <c r="A292" s="274" t="s">
        <v>1232</v>
      </c>
      <c r="B292" s="275" t="s">
        <v>951</v>
      </c>
      <c r="C292" s="276">
        <v>63</v>
      </c>
      <c r="D292" s="276">
        <v>63</v>
      </c>
      <c r="E292" s="277">
        <f t="shared" si="41"/>
        <v>0</v>
      </c>
      <c r="F292" s="278">
        <f t="shared" si="42"/>
        <v>0</v>
      </c>
      <c r="G292" s="279"/>
    </row>
    <row r="293" spans="1:7" s="280" customFormat="1" ht="24.75" customHeight="1" x14ac:dyDescent="0.45">
      <c r="A293" s="274" t="s">
        <v>1233</v>
      </c>
      <c r="B293" s="275" t="s">
        <v>951</v>
      </c>
      <c r="C293" s="276">
        <v>188</v>
      </c>
      <c r="D293" s="276">
        <v>188</v>
      </c>
      <c r="E293" s="277">
        <f t="shared" si="41"/>
        <v>0</v>
      </c>
      <c r="F293" s="278">
        <f t="shared" si="42"/>
        <v>0</v>
      </c>
      <c r="G293" s="279"/>
    </row>
    <row r="294" spans="1:7" s="280" customFormat="1" ht="24.75" customHeight="1" x14ac:dyDescent="0.45">
      <c r="A294" s="274" t="s">
        <v>1234</v>
      </c>
      <c r="B294" s="275" t="s">
        <v>951</v>
      </c>
      <c r="C294" s="276">
        <v>65</v>
      </c>
      <c r="D294" s="276">
        <v>65</v>
      </c>
      <c r="E294" s="277">
        <f t="shared" si="41"/>
        <v>0</v>
      </c>
      <c r="F294" s="278">
        <f t="shared" si="42"/>
        <v>0</v>
      </c>
      <c r="G294" s="279"/>
    </row>
    <row r="295" spans="1:7" s="280" customFormat="1" ht="24.75" customHeight="1" x14ac:dyDescent="0.45">
      <c r="A295" s="274" t="s">
        <v>1235</v>
      </c>
      <c r="B295" s="275" t="s">
        <v>951</v>
      </c>
      <c r="C295" s="276">
        <v>195</v>
      </c>
      <c r="D295" s="276">
        <v>195</v>
      </c>
      <c r="E295" s="277">
        <f t="shared" si="41"/>
        <v>0</v>
      </c>
      <c r="F295" s="278">
        <f t="shared" si="42"/>
        <v>0</v>
      </c>
      <c r="G295" s="279"/>
    </row>
    <row r="296" spans="1:7" s="280" customFormat="1" ht="24.75" customHeight="1" x14ac:dyDescent="0.45">
      <c r="A296" s="274" t="s">
        <v>1236</v>
      </c>
      <c r="B296" s="275" t="s">
        <v>951</v>
      </c>
      <c r="C296" s="276">
        <v>43</v>
      </c>
      <c r="D296" s="276">
        <v>43</v>
      </c>
      <c r="E296" s="277">
        <f t="shared" si="41"/>
        <v>0</v>
      </c>
      <c r="F296" s="278">
        <f t="shared" si="42"/>
        <v>0</v>
      </c>
      <c r="G296" s="279"/>
    </row>
    <row r="297" spans="1:7" s="280" customFormat="1" ht="24.75" customHeight="1" x14ac:dyDescent="0.45">
      <c r="A297" s="274" t="s">
        <v>1237</v>
      </c>
      <c r="B297" s="275" t="s">
        <v>951</v>
      </c>
      <c r="C297" s="276">
        <v>129</v>
      </c>
      <c r="D297" s="276">
        <v>129</v>
      </c>
      <c r="E297" s="277">
        <f t="shared" si="41"/>
        <v>0</v>
      </c>
      <c r="F297" s="278">
        <f t="shared" si="42"/>
        <v>0</v>
      </c>
      <c r="G297" s="279"/>
    </row>
    <row r="298" spans="1:7" s="280" customFormat="1" ht="24.75" customHeight="1" x14ac:dyDescent="0.45">
      <c r="A298" s="274" t="s">
        <v>1238</v>
      </c>
      <c r="B298" s="275" t="s">
        <v>951</v>
      </c>
      <c r="C298" s="276">
        <v>44</v>
      </c>
      <c r="D298" s="276">
        <v>44</v>
      </c>
      <c r="E298" s="277">
        <f t="shared" si="41"/>
        <v>0</v>
      </c>
      <c r="F298" s="278">
        <f t="shared" si="42"/>
        <v>0</v>
      </c>
      <c r="G298" s="279"/>
    </row>
    <row r="299" spans="1:7" s="280" customFormat="1" ht="24.75" customHeight="1" x14ac:dyDescent="0.45">
      <c r="A299" s="274" t="s">
        <v>1239</v>
      </c>
      <c r="B299" s="275" t="s">
        <v>951</v>
      </c>
      <c r="C299" s="276">
        <v>132</v>
      </c>
      <c r="D299" s="276">
        <v>132</v>
      </c>
      <c r="E299" s="277">
        <f t="shared" si="41"/>
        <v>0</v>
      </c>
      <c r="F299" s="278">
        <f t="shared" si="42"/>
        <v>0</v>
      </c>
      <c r="G299" s="279"/>
    </row>
    <row r="300" spans="1:7" s="280" customFormat="1" ht="24.75" customHeight="1" x14ac:dyDescent="0.45">
      <c r="A300" s="274" t="s">
        <v>1240</v>
      </c>
      <c r="B300" s="275" t="s">
        <v>951</v>
      </c>
      <c r="C300" s="276">
        <v>14</v>
      </c>
      <c r="D300" s="276">
        <v>14</v>
      </c>
      <c r="E300" s="277">
        <f t="shared" si="41"/>
        <v>0</v>
      </c>
      <c r="F300" s="278">
        <f t="shared" si="42"/>
        <v>0</v>
      </c>
      <c r="G300" s="279"/>
    </row>
    <row r="301" spans="1:7" s="280" customFormat="1" ht="24.75" customHeight="1" x14ac:dyDescent="0.45">
      <c r="A301" s="274" t="s">
        <v>1241</v>
      </c>
      <c r="B301" s="275" t="s">
        <v>951</v>
      </c>
      <c r="C301" s="276">
        <v>43</v>
      </c>
      <c r="D301" s="276">
        <v>43</v>
      </c>
      <c r="E301" s="277">
        <f t="shared" si="41"/>
        <v>0</v>
      </c>
      <c r="F301" s="278">
        <f t="shared" si="42"/>
        <v>0</v>
      </c>
      <c r="G301" s="279"/>
    </row>
    <row r="302" spans="1:7" s="280" customFormat="1" ht="24.75" customHeight="1" x14ac:dyDescent="0.45">
      <c r="A302" s="274" t="s">
        <v>1242</v>
      </c>
      <c r="B302" s="275" t="s">
        <v>951</v>
      </c>
      <c r="C302" s="276">
        <v>15</v>
      </c>
      <c r="D302" s="276">
        <v>15</v>
      </c>
      <c r="E302" s="277">
        <f t="shared" si="41"/>
        <v>0</v>
      </c>
      <c r="F302" s="278">
        <f t="shared" si="42"/>
        <v>0</v>
      </c>
      <c r="G302" s="279"/>
    </row>
    <row r="303" spans="1:7" s="280" customFormat="1" ht="24.75" customHeight="1" x14ac:dyDescent="0.45">
      <c r="A303" s="274" t="s">
        <v>1243</v>
      </c>
      <c r="B303" s="275" t="s">
        <v>951</v>
      </c>
      <c r="C303" s="276">
        <v>45</v>
      </c>
      <c r="D303" s="276">
        <v>45</v>
      </c>
      <c r="E303" s="277">
        <f t="shared" si="41"/>
        <v>0</v>
      </c>
      <c r="F303" s="278">
        <f t="shared" si="42"/>
        <v>0</v>
      </c>
      <c r="G303" s="279"/>
    </row>
    <row r="304" spans="1:7" s="280" customFormat="1" ht="24.75" customHeight="1" x14ac:dyDescent="0.45">
      <c r="A304" s="274" t="s">
        <v>1244</v>
      </c>
      <c r="B304" s="275" t="s">
        <v>951</v>
      </c>
      <c r="C304" s="276">
        <v>31</v>
      </c>
      <c r="D304" s="276">
        <v>31</v>
      </c>
      <c r="E304" s="277">
        <f t="shared" si="41"/>
        <v>0</v>
      </c>
      <c r="F304" s="278">
        <f t="shared" si="42"/>
        <v>0</v>
      </c>
      <c r="G304" s="279"/>
    </row>
    <row r="305" spans="1:7" s="280" customFormat="1" ht="24.75" customHeight="1" x14ac:dyDescent="0.45">
      <c r="A305" s="274" t="s">
        <v>1245</v>
      </c>
      <c r="B305" s="275" t="s">
        <v>951</v>
      </c>
      <c r="C305" s="276">
        <v>92</v>
      </c>
      <c r="D305" s="276">
        <v>92</v>
      </c>
      <c r="E305" s="277">
        <f t="shared" si="41"/>
        <v>0</v>
      </c>
      <c r="F305" s="278">
        <f t="shared" si="42"/>
        <v>0</v>
      </c>
      <c r="G305" s="279"/>
    </row>
    <row r="306" spans="1:7" s="280" customFormat="1" ht="24.75" customHeight="1" x14ac:dyDescent="0.45">
      <c r="A306" s="274" t="s">
        <v>1246</v>
      </c>
      <c r="B306" s="275" t="s">
        <v>951</v>
      </c>
      <c r="C306" s="276">
        <v>32</v>
      </c>
      <c r="D306" s="276">
        <v>32</v>
      </c>
      <c r="E306" s="277">
        <f t="shared" si="41"/>
        <v>0</v>
      </c>
      <c r="F306" s="278">
        <f t="shared" si="42"/>
        <v>0</v>
      </c>
      <c r="G306" s="279"/>
    </row>
    <row r="307" spans="1:7" s="280" customFormat="1" ht="24.75" customHeight="1" x14ac:dyDescent="0.45">
      <c r="A307" s="274" t="s">
        <v>1247</v>
      </c>
      <c r="B307" s="275" t="s">
        <v>951</v>
      </c>
      <c r="C307" s="276">
        <v>95</v>
      </c>
      <c r="D307" s="276">
        <v>95</v>
      </c>
      <c r="E307" s="277">
        <f t="shared" si="41"/>
        <v>0</v>
      </c>
      <c r="F307" s="278">
        <f t="shared" si="42"/>
        <v>0</v>
      </c>
      <c r="G307" s="279"/>
    </row>
    <row r="308" spans="1:7" s="280" customFormat="1" ht="24.75" customHeight="1" x14ac:dyDescent="0.45">
      <c r="A308" s="274" t="s">
        <v>1248</v>
      </c>
      <c r="B308" s="275" t="s">
        <v>951</v>
      </c>
      <c r="C308" s="276">
        <v>9</v>
      </c>
      <c r="D308" s="276">
        <v>9</v>
      </c>
      <c r="E308" s="277">
        <f t="shared" si="41"/>
        <v>0</v>
      </c>
      <c r="F308" s="278">
        <f t="shared" si="42"/>
        <v>0</v>
      </c>
      <c r="G308" s="279"/>
    </row>
    <row r="309" spans="1:7" s="280" customFormat="1" ht="24.75" customHeight="1" x14ac:dyDescent="0.45">
      <c r="A309" s="274" t="s">
        <v>1249</v>
      </c>
      <c r="B309" s="275" t="s">
        <v>951</v>
      </c>
      <c r="C309" s="276">
        <v>26</v>
      </c>
      <c r="D309" s="276">
        <v>26</v>
      </c>
      <c r="E309" s="277">
        <f t="shared" si="41"/>
        <v>0</v>
      </c>
      <c r="F309" s="278">
        <f t="shared" si="42"/>
        <v>0</v>
      </c>
      <c r="G309" s="279"/>
    </row>
    <row r="310" spans="1:7" s="280" customFormat="1" ht="24.75" customHeight="1" x14ac:dyDescent="0.45">
      <c r="A310" s="274" t="s">
        <v>1250</v>
      </c>
      <c r="B310" s="275" t="s">
        <v>951</v>
      </c>
      <c r="C310" s="276">
        <v>9</v>
      </c>
      <c r="D310" s="276">
        <v>9</v>
      </c>
      <c r="E310" s="277">
        <f t="shared" si="41"/>
        <v>0</v>
      </c>
      <c r="F310" s="278">
        <f t="shared" si="42"/>
        <v>0</v>
      </c>
      <c r="G310" s="279"/>
    </row>
    <row r="311" spans="1:7" s="280" customFormat="1" ht="24.75" customHeight="1" x14ac:dyDescent="0.45">
      <c r="A311" s="274" t="s">
        <v>1251</v>
      </c>
      <c r="B311" s="275" t="s">
        <v>951</v>
      </c>
      <c r="C311" s="276">
        <v>26</v>
      </c>
      <c r="D311" s="276">
        <v>26</v>
      </c>
      <c r="E311" s="277">
        <f t="shared" si="41"/>
        <v>0</v>
      </c>
      <c r="F311" s="278">
        <f t="shared" si="42"/>
        <v>0</v>
      </c>
      <c r="G311" s="279"/>
    </row>
    <row r="312" spans="1:7" s="280" customFormat="1" ht="24.75" customHeight="1" x14ac:dyDescent="0.45">
      <c r="A312" s="274" t="s">
        <v>1252</v>
      </c>
      <c r="B312" s="275" t="s">
        <v>951</v>
      </c>
      <c r="C312" s="276">
        <v>43</v>
      </c>
      <c r="D312" s="276">
        <v>43</v>
      </c>
      <c r="E312" s="277">
        <f t="shared" si="41"/>
        <v>0</v>
      </c>
      <c r="F312" s="278">
        <f t="shared" si="42"/>
        <v>0</v>
      </c>
      <c r="G312" s="279"/>
    </row>
    <row r="313" spans="1:7" s="280" customFormat="1" ht="24.75" customHeight="1" x14ac:dyDescent="0.45">
      <c r="A313" s="274" t="s">
        <v>1253</v>
      </c>
      <c r="B313" s="275" t="s">
        <v>951</v>
      </c>
      <c r="C313" s="276">
        <v>129</v>
      </c>
      <c r="D313" s="276">
        <v>129</v>
      </c>
      <c r="E313" s="277">
        <f t="shared" si="41"/>
        <v>0</v>
      </c>
      <c r="F313" s="278">
        <f t="shared" si="42"/>
        <v>0</v>
      </c>
      <c r="G313" s="279"/>
    </row>
    <row r="314" spans="1:7" s="280" customFormat="1" ht="24.75" customHeight="1" x14ac:dyDescent="0.45">
      <c r="A314" s="274" t="s">
        <v>1254</v>
      </c>
      <c r="B314" s="275" t="s">
        <v>951</v>
      </c>
      <c r="C314" s="276">
        <v>44</v>
      </c>
      <c r="D314" s="276">
        <v>44</v>
      </c>
      <c r="E314" s="277">
        <f t="shared" si="41"/>
        <v>0</v>
      </c>
      <c r="F314" s="278">
        <f t="shared" si="42"/>
        <v>0</v>
      </c>
      <c r="G314" s="279"/>
    </row>
    <row r="315" spans="1:7" s="280" customFormat="1" ht="24.75" customHeight="1" x14ac:dyDescent="0.45">
      <c r="A315" s="274" t="s">
        <v>1255</v>
      </c>
      <c r="B315" s="275" t="s">
        <v>951</v>
      </c>
      <c r="C315" s="276">
        <v>132</v>
      </c>
      <c r="D315" s="276">
        <v>132</v>
      </c>
      <c r="E315" s="277">
        <f t="shared" si="41"/>
        <v>0</v>
      </c>
      <c r="F315" s="278">
        <f t="shared" si="42"/>
        <v>0</v>
      </c>
      <c r="G315" s="279"/>
    </row>
    <row r="316" spans="1:7" s="280" customFormat="1" ht="24.75" customHeight="1" x14ac:dyDescent="0.45">
      <c r="A316" s="274" t="s">
        <v>1256</v>
      </c>
      <c r="B316" s="275" t="s">
        <v>951</v>
      </c>
      <c r="C316" s="276">
        <v>102</v>
      </c>
      <c r="D316" s="276">
        <v>102</v>
      </c>
      <c r="E316" s="277">
        <f t="shared" si="41"/>
        <v>0</v>
      </c>
      <c r="F316" s="278">
        <f t="shared" si="42"/>
        <v>0</v>
      </c>
      <c r="G316" s="279"/>
    </row>
    <row r="317" spans="1:7" s="280" customFormat="1" ht="24.75" customHeight="1" x14ac:dyDescent="0.45">
      <c r="A317" s="274" t="s">
        <v>1257</v>
      </c>
      <c r="B317" s="275" t="s">
        <v>951</v>
      </c>
      <c r="C317" s="276">
        <v>307</v>
      </c>
      <c r="D317" s="276">
        <v>307</v>
      </c>
      <c r="E317" s="277">
        <f t="shared" si="41"/>
        <v>0</v>
      </c>
      <c r="F317" s="278">
        <f t="shared" si="42"/>
        <v>0</v>
      </c>
      <c r="G317" s="279"/>
    </row>
    <row r="318" spans="1:7" s="280" customFormat="1" ht="24.75" customHeight="1" x14ac:dyDescent="0.45">
      <c r="A318" s="274" t="s">
        <v>1258</v>
      </c>
      <c r="B318" s="275" t="s">
        <v>951</v>
      </c>
      <c r="C318" s="276">
        <v>105</v>
      </c>
      <c r="D318" s="276">
        <v>105</v>
      </c>
      <c r="E318" s="277">
        <f t="shared" si="41"/>
        <v>0</v>
      </c>
      <c r="F318" s="278">
        <f t="shared" si="42"/>
        <v>0</v>
      </c>
      <c r="G318" s="279"/>
    </row>
    <row r="319" spans="1:7" s="280" customFormat="1" ht="24.75" customHeight="1" x14ac:dyDescent="0.45">
      <c r="A319" s="274" t="s">
        <v>1259</v>
      </c>
      <c r="B319" s="275" t="s">
        <v>951</v>
      </c>
      <c r="C319" s="276">
        <v>312</v>
      </c>
      <c r="D319" s="276">
        <v>312</v>
      </c>
      <c r="E319" s="277">
        <f t="shared" si="41"/>
        <v>0</v>
      </c>
      <c r="F319" s="278">
        <f t="shared" si="42"/>
        <v>0</v>
      </c>
      <c r="G319" s="279"/>
    </row>
    <row r="320" spans="1:7" s="280" customFormat="1" ht="24.75" customHeight="1" x14ac:dyDescent="0.45">
      <c r="A320" s="274" t="s">
        <v>1260</v>
      </c>
      <c r="B320" s="275" t="s">
        <v>951</v>
      </c>
      <c r="C320" s="276">
        <v>18</v>
      </c>
      <c r="D320" s="276">
        <v>18</v>
      </c>
      <c r="E320" s="277">
        <f t="shared" si="41"/>
        <v>0</v>
      </c>
      <c r="F320" s="278">
        <f t="shared" si="42"/>
        <v>0</v>
      </c>
      <c r="G320" s="279"/>
    </row>
    <row r="321" spans="1:7" s="280" customFormat="1" ht="24.75" customHeight="1" x14ac:dyDescent="0.45">
      <c r="A321" s="274" t="s">
        <v>1261</v>
      </c>
      <c r="B321" s="275" t="s">
        <v>951</v>
      </c>
      <c r="C321" s="276">
        <v>53</v>
      </c>
      <c r="D321" s="276">
        <v>53</v>
      </c>
      <c r="E321" s="277">
        <f t="shared" si="41"/>
        <v>0</v>
      </c>
      <c r="F321" s="278">
        <f t="shared" si="42"/>
        <v>0</v>
      </c>
      <c r="G321" s="279"/>
    </row>
    <row r="322" spans="1:7" s="280" customFormat="1" ht="24.75" customHeight="1" x14ac:dyDescent="0.45">
      <c r="A322" s="274" t="s">
        <v>1262</v>
      </c>
      <c r="B322" s="275" t="s">
        <v>951</v>
      </c>
      <c r="C322" s="276">
        <v>19</v>
      </c>
      <c r="D322" s="276">
        <v>19</v>
      </c>
      <c r="E322" s="277">
        <f t="shared" si="41"/>
        <v>0</v>
      </c>
      <c r="F322" s="278">
        <f t="shared" si="42"/>
        <v>0</v>
      </c>
      <c r="G322" s="279"/>
    </row>
    <row r="323" spans="1:7" s="280" customFormat="1" ht="24.75" customHeight="1" x14ac:dyDescent="0.45">
      <c r="A323" s="274" t="s">
        <v>1263</v>
      </c>
      <c r="B323" s="275" t="s">
        <v>951</v>
      </c>
      <c r="C323" s="276">
        <f>C322*3</f>
        <v>57</v>
      </c>
      <c r="D323" s="276">
        <f>D322*3</f>
        <v>57</v>
      </c>
      <c r="E323" s="277">
        <f t="shared" si="41"/>
        <v>0</v>
      </c>
      <c r="F323" s="278">
        <f t="shared" si="42"/>
        <v>0</v>
      </c>
      <c r="G323" s="279"/>
    </row>
    <row r="324" spans="1:7" s="280" customFormat="1" ht="24.75" customHeight="1" x14ac:dyDescent="0.45">
      <c r="A324" s="274" t="s">
        <v>1264</v>
      </c>
      <c r="B324" s="275" t="s">
        <v>951</v>
      </c>
      <c r="C324" s="276">
        <v>3751</v>
      </c>
      <c r="D324" s="276">
        <v>3751</v>
      </c>
      <c r="E324" s="277">
        <f t="shared" si="41"/>
        <v>0</v>
      </c>
      <c r="F324" s="278">
        <f t="shared" si="42"/>
        <v>0</v>
      </c>
      <c r="G324" s="279"/>
    </row>
    <row r="325" spans="1:7" s="280" customFormat="1" ht="24.75" customHeight="1" x14ac:dyDescent="0.45">
      <c r="A325" s="274" t="s">
        <v>1265</v>
      </c>
      <c r="B325" s="275" t="s">
        <v>951</v>
      </c>
      <c r="C325" s="276">
        <v>31262</v>
      </c>
      <c r="D325" s="276">
        <v>31262</v>
      </c>
      <c r="E325" s="277">
        <f t="shared" si="41"/>
        <v>0</v>
      </c>
      <c r="F325" s="278">
        <f t="shared" si="42"/>
        <v>0</v>
      </c>
      <c r="G325" s="279"/>
    </row>
    <row r="326" spans="1:7" s="280" customFormat="1" ht="24.75" customHeight="1" x14ac:dyDescent="0.45">
      <c r="A326" s="274" t="s">
        <v>1266</v>
      </c>
      <c r="B326" s="275" t="s">
        <v>951</v>
      </c>
      <c r="C326" s="276">
        <v>4783</v>
      </c>
      <c r="D326" s="276">
        <v>4783</v>
      </c>
      <c r="E326" s="277">
        <f t="shared" si="41"/>
        <v>0</v>
      </c>
      <c r="F326" s="278">
        <f t="shared" si="42"/>
        <v>0</v>
      </c>
      <c r="G326" s="279"/>
    </row>
    <row r="327" spans="1:7" s="280" customFormat="1" ht="24.75" customHeight="1" x14ac:dyDescent="0.45">
      <c r="A327" s="274" t="s">
        <v>1267</v>
      </c>
      <c r="B327" s="275" t="s">
        <v>951</v>
      </c>
      <c r="C327" s="276">
        <v>31887</v>
      </c>
      <c r="D327" s="276">
        <v>31887</v>
      </c>
      <c r="E327" s="277">
        <f t="shared" si="41"/>
        <v>0</v>
      </c>
      <c r="F327" s="278">
        <f t="shared" si="42"/>
        <v>0</v>
      </c>
      <c r="G327" s="279"/>
    </row>
    <row r="328" spans="1:7" s="280" customFormat="1" ht="24.75" customHeight="1" x14ac:dyDescent="0.45">
      <c r="A328" s="274" t="s">
        <v>1268</v>
      </c>
      <c r="B328" s="275" t="s">
        <v>951</v>
      </c>
      <c r="C328" s="276">
        <v>2453</v>
      </c>
      <c r="D328" s="276">
        <v>2453</v>
      </c>
      <c r="E328" s="277">
        <f t="shared" si="41"/>
        <v>0</v>
      </c>
      <c r="F328" s="278">
        <f t="shared" si="42"/>
        <v>0</v>
      </c>
      <c r="G328" s="279"/>
    </row>
    <row r="329" spans="1:7" s="280" customFormat="1" ht="24.75" customHeight="1" x14ac:dyDescent="0.45">
      <c r="A329" s="274" t="s">
        <v>1269</v>
      </c>
      <c r="B329" s="275" t="s">
        <v>951</v>
      </c>
      <c r="C329" s="276">
        <v>20441</v>
      </c>
      <c r="D329" s="276">
        <v>20441</v>
      </c>
      <c r="E329" s="277">
        <f t="shared" si="41"/>
        <v>0</v>
      </c>
      <c r="F329" s="278">
        <f t="shared" si="42"/>
        <v>0</v>
      </c>
      <c r="G329" s="279"/>
    </row>
    <row r="330" spans="1:7" s="280" customFormat="1" ht="24.75" customHeight="1" x14ac:dyDescent="0.45">
      <c r="A330" s="274" t="s">
        <v>1270</v>
      </c>
      <c r="B330" s="275" t="s">
        <v>951</v>
      </c>
      <c r="C330" s="276">
        <v>3127</v>
      </c>
      <c r="D330" s="276">
        <v>3127</v>
      </c>
      <c r="E330" s="277">
        <f t="shared" si="41"/>
        <v>0</v>
      </c>
      <c r="F330" s="278">
        <f t="shared" si="42"/>
        <v>0</v>
      </c>
      <c r="G330" s="279"/>
    </row>
    <row r="331" spans="1:7" s="280" customFormat="1" ht="24.75" customHeight="1" x14ac:dyDescent="0.45">
      <c r="A331" s="274" t="s">
        <v>1271</v>
      </c>
      <c r="B331" s="275" t="s">
        <v>951</v>
      </c>
      <c r="C331" s="276">
        <v>20849</v>
      </c>
      <c r="D331" s="276">
        <v>20849</v>
      </c>
      <c r="E331" s="277">
        <f t="shared" si="41"/>
        <v>0</v>
      </c>
      <c r="F331" s="278">
        <f t="shared" si="42"/>
        <v>0</v>
      </c>
      <c r="G331" s="279"/>
    </row>
    <row r="332" spans="1:7" s="280" customFormat="1" ht="24.75" customHeight="1" x14ac:dyDescent="0.45">
      <c r="A332" s="274" t="s">
        <v>1272</v>
      </c>
      <c r="B332" s="275" t="s">
        <v>951</v>
      </c>
      <c r="C332" s="276">
        <v>1227</v>
      </c>
      <c r="D332" s="276">
        <v>1227</v>
      </c>
      <c r="E332" s="277">
        <f t="shared" si="41"/>
        <v>0</v>
      </c>
      <c r="F332" s="278">
        <f t="shared" si="42"/>
        <v>0</v>
      </c>
      <c r="G332" s="279"/>
    </row>
    <row r="333" spans="1:7" s="280" customFormat="1" ht="24.75" customHeight="1" x14ac:dyDescent="0.45">
      <c r="A333" s="274" t="s">
        <v>1273</v>
      </c>
      <c r="B333" s="275" t="s">
        <v>951</v>
      </c>
      <c r="C333" s="276">
        <v>10220</v>
      </c>
      <c r="D333" s="276">
        <v>10220</v>
      </c>
      <c r="E333" s="277">
        <f t="shared" si="41"/>
        <v>0</v>
      </c>
      <c r="F333" s="278">
        <f t="shared" si="42"/>
        <v>0</v>
      </c>
      <c r="G333" s="279"/>
    </row>
    <row r="334" spans="1:7" s="280" customFormat="1" ht="24.75" customHeight="1" x14ac:dyDescent="0.45">
      <c r="A334" s="274" t="s">
        <v>1274</v>
      </c>
      <c r="B334" s="275" t="s">
        <v>951</v>
      </c>
      <c r="C334" s="276">
        <v>1564</v>
      </c>
      <c r="D334" s="276">
        <v>1564</v>
      </c>
      <c r="E334" s="277">
        <f t="shared" si="41"/>
        <v>0</v>
      </c>
      <c r="F334" s="278">
        <f t="shared" si="42"/>
        <v>0</v>
      </c>
      <c r="G334" s="279"/>
    </row>
    <row r="335" spans="1:7" s="280" customFormat="1" ht="24.75" customHeight="1" x14ac:dyDescent="0.45">
      <c r="A335" s="274" t="s">
        <v>1275</v>
      </c>
      <c r="B335" s="275" t="s">
        <v>951</v>
      </c>
      <c r="C335" s="276">
        <v>10425</v>
      </c>
      <c r="D335" s="276">
        <v>10425</v>
      </c>
      <c r="E335" s="277">
        <f t="shared" si="41"/>
        <v>0</v>
      </c>
      <c r="F335" s="278">
        <f t="shared" si="42"/>
        <v>0</v>
      </c>
      <c r="G335" s="279"/>
    </row>
    <row r="336" spans="1:7" s="280" customFormat="1" ht="24.75" customHeight="1" x14ac:dyDescent="0.45">
      <c r="A336" s="274" t="s">
        <v>1276</v>
      </c>
      <c r="B336" s="275" t="s">
        <v>951</v>
      </c>
      <c r="C336" s="276">
        <v>2164</v>
      </c>
      <c r="D336" s="276">
        <v>2164</v>
      </c>
      <c r="E336" s="277">
        <f t="shared" ref="E336:E382" si="43">D336-C336</f>
        <v>0</v>
      </c>
      <c r="F336" s="278">
        <f t="shared" ref="F336:F382" si="44">IFERROR(E336/C336,"na")</f>
        <v>0</v>
      </c>
      <c r="G336" s="279"/>
    </row>
    <row r="337" spans="1:7" s="280" customFormat="1" ht="24.75" customHeight="1" x14ac:dyDescent="0.45">
      <c r="A337" s="274" t="s">
        <v>1277</v>
      </c>
      <c r="B337" s="275" t="s">
        <v>951</v>
      </c>
      <c r="C337" s="276">
        <v>18036</v>
      </c>
      <c r="D337" s="276">
        <v>18036</v>
      </c>
      <c r="E337" s="277">
        <f t="shared" si="43"/>
        <v>0</v>
      </c>
      <c r="F337" s="278">
        <f t="shared" si="44"/>
        <v>0</v>
      </c>
      <c r="G337" s="279"/>
    </row>
    <row r="338" spans="1:7" s="280" customFormat="1" ht="24.75" customHeight="1" x14ac:dyDescent="0.45">
      <c r="A338" s="274" t="s">
        <v>1278</v>
      </c>
      <c r="B338" s="275" t="s">
        <v>951</v>
      </c>
      <c r="C338" s="276">
        <v>2760</v>
      </c>
      <c r="D338" s="276">
        <v>2760</v>
      </c>
      <c r="E338" s="277">
        <f t="shared" si="43"/>
        <v>0</v>
      </c>
      <c r="F338" s="278">
        <f t="shared" si="44"/>
        <v>0</v>
      </c>
      <c r="G338" s="279"/>
    </row>
    <row r="339" spans="1:7" s="280" customFormat="1" ht="24.75" customHeight="1" x14ac:dyDescent="0.45">
      <c r="A339" s="274" t="s">
        <v>1279</v>
      </c>
      <c r="B339" s="275" t="s">
        <v>951</v>
      </c>
      <c r="C339" s="276">
        <v>18396</v>
      </c>
      <c r="D339" s="276">
        <v>18396</v>
      </c>
      <c r="E339" s="277">
        <f t="shared" si="43"/>
        <v>0</v>
      </c>
      <c r="F339" s="278">
        <f t="shared" si="44"/>
        <v>0</v>
      </c>
      <c r="G339" s="279"/>
    </row>
    <row r="340" spans="1:7" s="280" customFormat="1" ht="24.75" customHeight="1" x14ac:dyDescent="0.45">
      <c r="A340" s="274" t="s">
        <v>1280</v>
      </c>
      <c r="B340" s="275" t="s">
        <v>951</v>
      </c>
      <c r="C340" s="276">
        <v>1227</v>
      </c>
      <c r="D340" s="276">
        <v>1227</v>
      </c>
      <c r="E340" s="277">
        <f t="shared" si="43"/>
        <v>0</v>
      </c>
      <c r="F340" s="278">
        <f t="shared" si="44"/>
        <v>0</v>
      </c>
      <c r="G340" s="279"/>
    </row>
    <row r="341" spans="1:7" s="280" customFormat="1" ht="24.75" customHeight="1" x14ac:dyDescent="0.45">
      <c r="A341" s="274" t="s">
        <v>1281</v>
      </c>
      <c r="B341" s="275" t="s">
        <v>951</v>
      </c>
      <c r="C341" s="276">
        <v>10220</v>
      </c>
      <c r="D341" s="276">
        <v>10220</v>
      </c>
      <c r="E341" s="277">
        <f t="shared" si="43"/>
        <v>0</v>
      </c>
      <c r="F341" s="278">
        <f t="shared" si="44"/>
        <v>0</v>
      </c>
      <c r="G341" s="279"/>
    </row>
    <row r="342" spans="1:7" s="280" customFormat="1" ht="24.75" customHeight="1" x14ac:dyDescent="0.45">
      <c r="A342" s="274" t="s">
        <v>1282</v>
      </c>
      <c r="B342" s="275" t="s">
        <v>951</v>
      </c>
      <c r="C342" s="276">
        <v>1564</v>
      </c>
      <c r="D342" s="276">
        <v>1564</v>
      </c>
      <c r="E342" s="277">
        <f t="shared" si="43"/>
        <v>0</v>
      </c>
      <c r="F342" s="278">
        <f t="shared" si="44"/>
        <v>0</v>
      </c>
      <c r="G342" s="279"/>
    </row>
    <row r="343" spans="1:7" s="280" customFormat="1" ht="24.75" customHeight="1" x14ac:dyDescent="0.45">
      <c r="A343" s="274" t="s">
        <v>1283</v>
      </c>
      <c r="B343" s="275" t="s">
        <v>951</v>
      </c>
      <c r="C343" s="276">
        <v>10425</v>
      </c>
      <c r="D343" s="276">
        <v>10425</v>
      </c>
      <c r="E343" s="277">
        <f t="shared" si="43"/>
        <v>0</v>
      </c>
      <c r="F343" s="278">
        <f t="shared" si="44"/>
        <v>0</v>
      </c>
      <c r="G343" s="279"/>
    </row>
    <row r="344" spans="1:7" s="280" customFormat="1" ht="24.75" customHeight="1" x14ac:dyDescent="0.45">
      <c r="A344" s="274" t="s">
        <v>1284</v>
      </c>
      <c r="B344" s="275" t="s">
        <v>951</v>
      </c>
      <c r="C344" s="276">
        <v>758</v>
      </c>
      <c r="D344" s="276">
        <v>758</v>
      </c>
      <c r="E344" s="277">
        <f t="shared" si="43"/>
        <v>0</v>
      </c>
      <c r="F344" s="278">
        <f t="shared" si="44"/>
        <v>0</v>
      </c>
      <c r="G344" s="279"/>
    </row>
    <row r="345" spans="1:7" s="280" customFormat="1" ht="24.75" customHeight="1" x14ac:dyDescent="0.45">
      <c r="A345" s="274" t="s">
        <v>1285</v>
      </c>
      <c r="B345" s="275" t="s">
        <v>951</v>
      </c>
      <c r="C345" s="276">
        <v>6313</v>
      </c>
      <c r="D345" s="276">
        <v>6313</v>
      </c>
      <c r="E345" s="277">
        <f t="shared" si="43"/>
        <v>0</v>
      </c>
      <c r="F345" s="278">
        <f t="shared" si="44"/>
        <v>0</v>
      </c>
      <c r="G345" s="279"/>
    </row>
    <row r="346" spans="1:7" s="280" customFormat="1" ht="24.75" customHeight="1" x14ac:dyDescent="0.45">
      <c r="A346" s="274" t="s">
        <v>1286</v>
      </c>
      <c r="B346" s="275" t="s">
        <v>951</v>
      </c>
      <c r="C346" s="276">
        <v>966</v>
      </c>
      <c r="D346" s="276">
        <v>966</v>
      </c>
      <c r="E346" s="277">
        <f t="shared" si="43"/>
        <v>0</v>
      </c>
      <c r="F346" s="278">
        <f t="shared" si="44"/>
        <v>0</v>
      </c>
      <c r="G346" s="279"/>
    </row>
    <row r="347" spans="1:7" s="280" customFormat="1" ht="24.75" customHeight="1" x14ac:dyDescent="0.45">
      <c r="A347" s="274" t="s">
        <v>1287</v>
      </c>
      <c r="B347" s="275" t="s">
        <v>951</v>
      </c>
      <c r="C347" s="276">
        <v>6439</v>
      </c>
      <c r="D347" s="276">
        <v>6439</v>
      </c>
      <c r="E347" s="277">
        <f t="shared" si="43"/>
        <v>0</v>
      </c>
      <c r="F347" s="278">
        <f t="shared" si="44"/>
        <v>0</v>
      </c>
      <c r="G347" s="279"/>
    </row>
    <row r="348" spans="1:7" s="280" customFormat="1" ht="24.75" customHeight="1" x14ac:dyDescent="0.45">
      <c r="A348" s="274" t="s">
        <v>1288</v>
      </c>
      <c r="B348" s="275" t="s">
        <v>951</v>
      </c>
      <c r="C348" s="276">
        <v>519</v>
      </c>
      <c r="D348" s="276">
        <v>519</v>
      </c>
      <c r="E348" s="277">
        <f t="shared" si="43"/>
        <v>0</v>
      </c>
      <c r="F348" s="278">
        <f t="shared" si="44"/>
        <v>0</v>
      </c>
      <c r="G348" s="279"/>
    </row>
    <row r="349" spans="1:7" s="280" customFormat="1" ht="24.75" customHeight="1" x14ac:dyDescent="0.45">
      <c r="A349" s="274" t="s">
        <v>1289</v>
      </c>
      <c r="B349" s="275" t="s">
        <v>951</v>
      </c>
      <c r="C349" s="276">
        <v>4329</v>
      </c>
      <c r="D349" s="276">
        <v>4329</v>
      </c>
      <c r="E349" s="277">
        <f t="shared" si="43"/>
        <v>0</v>
      </c>
      <c r="F349" s="278">
        <f t="shared" si="44"/>
        <v>0</v>
      </c>
      <c r="G349" s="279"/>
    </row>
    <row r="350" spans="1:7" s="280" customFormat="1" ht="24.75" customHeight="1" x14ac:dyDescent="0.45">
      <c r="A350" s="274" t="s">
        <v>1290</v>
      </c>
      <c r="B350" s="275" t="s">
        <v>951</v>
      </c>
      <c r="C350" s="276">
        <v>662</v>
      </c>
      <c r="D350" s="276">
        <v>662</v>
      </c>
      <c r="E350" s="277">
        <f t="shared" si="43"/>
        <v>0</v>
      </c>
      <c r="F350" s="278">
        <f t="shared" si="44"/>
        <v>0</v>
      </c>
      <c r="G350" s="279"/>
    </row>
    <row r="351" spans="1:7" s="280" customFormat="1" ht="24.75" customHeight="1" x14ac:dyDescent="0.45">
      <c r="A351" s="274" t="s">
        <v>1291</v>
      </c>
      <c r="B351" s="275" t="s">
        <v>951</v>
      </c>
      <c r="C351" s="276">
        <v>4414</v>
      </c>
      <c r="D351" s="276">
        <v>4414</v>
      </c>
      <c r="E351" s="277">
        <f t="shared" si="43"/>
        <v>0</v>
      </c>
      <c r="F351" s="278">
        <f t="shared" si="44"/>
        <v>0</v>
      </c>
      <c r="G351" s="279"/>
    </row>
    <row r="352" spans="1:7" s="280" customFormat="1" ht="24.75" customHeight="1" x14ac:dyDescent="0.45">
      <c r="A352" s="274" t="s">
        <v>1292</v>
      </c>
      <c r="B352" s="275" t="s">
        <v>951</v>
      </c>
      <c r="C352" s="276">
        <v>176</v>
      </c>
      <c r="D352" s="276">
        <v>176</v>
      </c>
      <c r="E352" s="277">
        <f t="shared" si="43"/>
        <v>0</v>
      </c>
      <c r="F352" s="278">
        <f t="shared" si="44"/>
        <v>0</v>
      </c>
      <c r="G352" s="279"/>
    </row>
    <row r="353" spans="1:7" s="280" customFormat="1" ht="24.75" customHeight="1" x14ac:dyDescent="0.45">
      <c r="A353" s="274" t="s">
        <v>1293</v>
      </c>
      <c r="B353" s="275" t="s">
        <v>951</v>
      </c>
      <c r="C353" s="276">
        <v>1467</v>
      </c>
      <c r="D353" s="276">
        <v>1467</v>
      </c>
      <c r="E353" s="277">
        <f t="shared" si="43"/>
        <v>0</v>
      </c>
      <c r="F353" s="278">
        <f t="shared" si="44"/>
        <v>0</v>
      </c>
      <c r="G353" s="279"/>
    </row>
    <row r="354" spans="1:7" s="280" customFormat="1" ht="24.75" customHeight="1" x14ac:dyDescent="0.45">
      <c r="A354" s="274" t="s">
        <v>1294</v>
      </c>
      <c r="B354" s="275" t="s">
        <v>951</v>
      </c>
      <c r="C354" s="276">
        <v>224</v>
      </c>
      <c r="D354" s="276">
        <v>224</v>
      </c>
      <c r="E354" s="277">
        <f t="shared" si="43"/>
        <v>0</v>
      </c>
      <c r="F354" s="278">
        <f t="shared" si="44"/>
        <v>0</v>
      </c>
      <c r="G354" s="279"/>
    </row>
    <row r="355" spans="1:7" s="280" customFormat="1" ht="24.75" customHeight="1" x14ac:dyDescent="0.45">
      <c r="A355" s="274" t="s">
        <v>1295</v>
      </c>
      <c r="B355" s="275" t="s">
        <v>951</v>
      </c>
      <c r="C355" s="276">
        <v>1496</v>
      </c>
      <c r="D355" s="276">
        <v>1496</v>
      </c>
      <c r="E355" s="277">
        <f t="shared" si="43"/>
        <v>0</v>
      </c>
      <c r="F355" s="278">
        <f t="shared" si="44"/>
        <v>0</v>
      </c>
      <c r="G355" s="279"/>
    </row>
    <row r="356" spans="1:7" s="280" customFormat="1" ht="24.75" customHeight="1" x14ac:dyDescent="0.45">
      <c r="A356" s="274" t="s">
        <v>1296</v>
      </c>
      <c r="B356" s="275" t="s">
        <v>951</v>
      </c>
      <c r="C356" s="276">
        <v>371</v>
      </c>
      <c r="D356" s="276">
        <v>371</v>
      </c>
      <c r="E356" s="277">
        <f t="shared" si="43"/>
        <v>0</v>
      </c>
      <c r="F356" s="278">
        <f t="shared" si="44"/>
        <v>0</v>
      </c>
      <c r="G356" s="279"/>
    </row>
    <row r="357" spans="1:7" s="280" customFormat="1" ht="24.75" customHeight="1" x14ac:dyDescent="0.45">
      <c r="A357" s="274" t="s">
        <v>1297</v>
      </c>
      <c r="B357" s="275" t="s">
        <v>951</v>
      </c>
      <c r="C357" s="276">
        <v>3088</v>
      </c>
      <c r="D357" s="276">
        <v>3088</v>
      </c>
      <c r="E357" s="277">
        <f t="shared" si="43"/>
        <v>0</v>
      </c>
      <c r="F357" s="278">
        <f t="shared" si="44"/>
        <v>0</v>
      </c>
      <c r="G357" s="279"/>
    </row>
    <row r="358" spans="1:7" s="280" customFormat="1" ht="24.75" customHeight="1" x14ac:dyDescent="0.45">
      <c r="A358" s="274" t="s">
        <v>1298</v>
      </c>
      <c r="B358" s="275" t="s">
        <v>951</v>
      </c>
      <c r="C358" s="276">
        <v>472</v>
      </c>
      <c r="D358" s="276">
        <v>472</v>
      </c>
      <c r="E358" s="277">
        <f t="shared" si="43"/>
        <v>0</v>
      </c>
      <c r="F358" s="278">
        <f t="shared" si="44"/>
        <v>0</v>
      </c>
      <c r="G358" s="279"/>
    </row>
    <row r="359" spans="1:7" s="280" customFormat="1" ht="24.75" customHeight="1" x14ac:dyDescent="0.45">
      <c r="A359" s="274" t="s">
        <v>1299</v>
      </c>
      <c r="B359" s="275" t="s">
        <v>951</v>
      </c>
      <c r="C359" s="276">
        <v>3149</v>
      </c>
      <c r="D359" s="276">
        <v>3149</v>
      </c>
      <c r="E359" s="277">
        <f t="shared" si="43"/>
        <v>0</v>
      </c>
      <c r="F359" s="278">
        <f t="shared" si="44"/>
        <v>0</v>
      </c>
      <c r="G359" s="279"/>
    </row>
    <row r="360" spans="1:7" s="280" customFormat="1" ht="24.75" customHeight="1" x14ac:dyDescent="0.45">
      <c r="A360" s="274" t="s">
        <v>1300</v>
      </c>
      <c r="B360" s="275" t="s">
        <v>951</v>
      </c>
      <c r="C360" s="276">
        <v>110</v>
      </c>
      <c r="D360" s="276">
        <v>110</v>
      </c>
      <c r="E360" s="277">
        <f t="shared" si="43"/>
        <v>0</v>
      </c>
      <c r="F360" s="278">
        <f t="shared" si="44"/>
        <v>0</v>
      </c>
      <c r="G360" s="279"/>
    </row>
    <row r="361" spans="1:7" s="280" customFormat="1" ht="24.75" customHeight="1" x14ac:dyDescent="0.45">
      <c r="A361" s="274" t="s">
        <v>1301</v>
      </c>
      <c r="B361" s="275" t="s">
        <v>951</v>
      </c>
      <c r="C361" s="276">
        <v>913</v>
      </c>
      <c r="D361" s="276">
        <v>913</v>
      </c>
      <c r="E361" s="277">
        <f t="shared" si="43"/>
        <v>0</v>
      </c>
      <c r="F361" s="278">
        <f t="shared" si="44"/>
        <v>0</v>
      </c>
      <c r="G361" s="279"/>
    </row>
    <row r="362" spans="1:7" s="280" customFormat="1" ht="24.75" customHeight="1" x14ac:dyDescent="0.45">
      <c r="A362" s="274" t="s">
        <v>1302</v>
      </c>
      <c r="B362" s="275" t="s">
        <v>951</v>
      </c>
      <c r="C362" s="276">
        <v>140</v>
      </c>
      <c r="D362" s="276">
        <v>140</v>
      </c>
      <c r="E362" s="277">
        <f t="shared" si="43"/>
        <v>0</v>
      </c>
      <c r="F362" s="278">
        <f t="shared" si="44"/>
        <v>0</v>
      </c>
      <c r="G362" s="279"/>
    </row>
    <row r="363" spans="1:7" s="280" customFormat="1" ht="24.75" customHeight="1" x14ac:dyDescent="0.45">
      <c r="A363" s="274" t="s">
        <v>1303</v>
      </c>
      <c r="B363" s="275" t="s">
        <v>951</v>
      </c>
      <c r="C363" s="276">
        <v>932</v>
      </c>
      <c r="D363" s="276">
        <v>932</v>
      </c>
      <c r="E363" s="277">
        <f t="shared" si="43"/>
        <v>0</v>
      </c>
      <c r="F363" s="278">
        <f t="shared" si="44"/>
        <v>0</v>
      </c>
      <c r="G363" s="279"/>
    </row>
    <row r="364" spans="1:7" s="280" customFormat="1" ht="24.75" customHeight="1" x14ac:dyDescent="0.45">
      <c r="A364" s="274" t="s">
        <v>1304</v>
      </c>
      <c r="B364" s="275" t="s">
        <v>951</v>
      </c>
      <c r="C364" s="276">
        <v>519</v>
      </c>
      <c r="D364" s="276">
        <v>519</v>
      </c>
      <c r="E364" s="277">
        <f t="shared" si="43"/>
        <v>0</v>
      </c>
      <c r="F364" s="278">
        <f t="shared" si="44"/>
        <v>0</v>
      </c>
      <c r="G364" s="279"/>
    </row>
    <row r="365" spans="1:7" s="280" customFormat="1" ht="24.75" customHeight="1" x14ac:dyDescent="0.45">
      <c r="A365" s="274" t="s">
        <v>1305</v>
      </c>
      <c r="B365" s="275" t="s">
        <v>951</v>
      </c>
      <c r="C365" s="276">
        <v>4329</v>
      </c>
      <c r="D365" s="276">
        <v>4329</v>
      </c>
      <c r="E365" s="277">
        <f t="shared" si="43"/>
        <v>0</v>
      </c>
      <c r="F365" s="278">
        <f t="shared" si="44"/>
        <v>0</v>
      </c>
      <c r="G365" s="279"/>
    </row>
    <row r="366" spans="1:7" s="280" customFormat="1" ht="24.75" customHeight="1" x14ac:dyDescent="0.45">
      <c r="A366" s="274" t="s">
        <v>1306</v>
      </c>
      <c r="B366" s="275" t="s">
        <v>951</v>
      </c>
      <c r="C366" s="276">
        <v>662</v>
      </c>
      <c r="D366" s="276">
        <v>662</v>
      </c>
      <c r="E366" s="277">
        <f t="shared" si="43"/>
        <v>0</v>
      </c>
      <c r="F366" s="278">
        <f t="shared" si="44"/>
        <v>0</v>
      </c>
      <c r="G366" s="279"/>
    </row>
    <row r="367" spans="1:7" s="280" customFormat="1" ht="24.75" customHeight="1" x14ac:dyDescent="0.45">
      <c r="A367" s="274" t="s">
        <v>1307</v>
      </c>
      <c r="B367" s="275" t="s">
        <v>951</v>
      </c>
      <c r="C367" s="276">
        <v>4414</v>
      </c>
      <c r="D367" s="276">
        <v>4414</v>
      </c>
      <c r="E367" s="277">
        <f t="shared" si="43"/>
        <v>0</v>
      </c>
      <c r="F367" s="278">
        <f t="shared" si="44"/>
        <v>0</v>
      </c>
      <c r="G367" s="279"/>
    </row>
    <row r="368" spans="1:7" s="280" customFormat="1" ht="24.75" customHeight="1" x14ac:dyDescent="0.45">
      <c r="A368" s="274" t="s">
        <v>1308</v>
      </c>
      <c r="B368" s="275" t="s">
        <v>951</v>
      </c>
      <c r="C368" s="276">
        <v>1227</v>
      </c>
      <c r="D368" s="276">
        <v>1227</v>
      </c>
      <c r="E368" s="277">
        <f t="shared" si="43"/>
        <v>0</v>
      </c>
      <c r="F368" s="278">
        <f t="shared" si="44"/>
        <v>0</v>
      </c>
      <c r="G368" s="279"/>
    </row>
    <row r="369" spans="1:7" s="280" customFormat="1" ht="24.75" customHeight="1" x14ac:dyDescent="0.45">
      <c r="A369" s="274" t="s">
        <v>1309</v>
      </c>
      <c r="B369" s="275" t="s">
        <v>951</v>
      </c>
      <c r="C369" s="276">
        <v>10220</v>
      </c>
      <c r="D369" s="276">
        <v>10220</v>
      </c>
      <c r="E369" s="277">
        <f t="shared" si="43"/>
        <v>0</v>
      </c>
      <c r="F369" s="278">
        <f t="shared" si="44"/>
        <v>0</v>
      </c>
      <c r="G369" s="279"/>
    </row>
    <row r="370" spans="1:7" s="280" customFormat="1" ht="24.75" customHeight="1" x14ac:dyDescent="0.45">
      <c r="A370" s="274" t="s">
        <v>1310</v>
      </c>
      <c r="B370" s="275" t="s">
        <v>951</v>
      </c>
      <c r="C370" s="276">
        <v>1564</v>
      </c>
      <c r="D370" s="276">
        <v>1564</v>
      </c>
      <c r="E370" s="277">
        <f t="shared" si="43"/>
        <v>0</v>
      </c>
      <c r="F370" s="278">
        <f t="shared" si="44"/>
        <v>0</v>
      </c>
      <c r="G370" s="279"/>
    </row>
    <row r="371" spans="1:7" s="280" customFormat="1" ht="24.75" customHeight="1" x14ac:dyDescent="0.45">
      <c r="A371" s="274" t="s">
        <v>1311</v>
      </c>
      <c r="B371" s="275" t="s">
        <v>951</v>
      </c>
      <c r="C371" s="276">
        <v>10425</v>
      </c>
      <c r="D371" s="276">
        <v>10425</v>
      </c>
      <c r="E371" s="277">
        <f t="shared" si="43"/>
        <v>0</v>
      </c>
      <c r="F371" s="278">
        <f t="shared" si="44"/>
        <v>0</v>
      </c>
      <c r="G371" s="279"/>
    </row>
    <row r="372" spans="1:7" s="280" customFormat="1" ht="24.75" customHeight="1" x14ac:dyDescent="0.45">
      <c r="A372" s="274" t="s">
        <v>1312</v>
      </c>
      <c r="B372" s="275" t="s">
        <v>951</v>
      </c>
      <c r="C372" s="276">
        <v>217</v>
      </c>
      <c r="D372" s="276">
        <v>217</v>
      </c>
      <c r="E372" s="277">
        <f t="shared" si="43"/>
        <v>0</v>
      </c>
      <c r="F372" s="278">
        <f t="shared" si="44"/>
        <v>0</v>
      </c>
      <c r="G372" s="279"/>
    </row>
    <row r="373" spans="1:7" s="280" customFormat="1" ht="24.75" customHeight="1" x14ac:dyDescent="0.45">
      <c r="A373" s="274" t="s">
        <v>1313</v>
      </c>
      <c r="B373" s="275" t="s">
        <v>951</v>
      </c>
      <c r="C373" s="276">
        <v>1804</v>
      </c>
      <c r="D373" s="276">
        <v>1804</v>
      </c>
      <c r="E373" s="277">
        <f t="shared" si="43"/>
        <v>0</v>
      </c>
      <c r="F373" s="278">
        <f t="shared" si="44"/>
        <v>0</v>
      </c>
      <c r="G373" s="279"/>
    </row>
    <row r="374" spans="1:7" s="280" customFormat="1" ht="24.75" customHeight="1" x14ac:dyDescent="0.45">
      <c r="A374" s="274" t="s">
        <v>1314</v>
      </c>
      <c r="B374" s="275" t="s">
        <v>951</v>
      </c>
      <c r="C374" s="276">
        <v>276</v>
      </c>
      <c r="D374" s="276">
        <v>276</v>
      </c>
      <c r="E374" s="277">
        <f t="shared" si="43"/>
        <v>0</v>
      </c>
      <c r="F374" s="278">
        <f t="shared" si="44"/>
        <v>0</v>
      </c>
      <c r="G374" s="279"/>
    </row>
    <row r="375" spans="1:7" s="280" customFormat="1" ht="24.75" customHeight="1" x14ac:dyDescent="0.45">
      <c r="A375" s="274" t="s">
        <v>1315</v>
      </c>
      <c r="B375" s="275" t="s">
        <v>951</v>
      </c>
      <c r="C375" s="276">
        <v>1839</v>
      </c>
      <c r="D375" s="276">
        <v>1839</v>
      </c>
      <c r="E375" s="277">
        <f t="shared" si="43"/>
        <v>0</v>
      </c>
      <c r="F375" s="278">
        <f t="shared" si="44"/>
        <v>0</v>
      </c>
      <c r="G375" s="279"/>
    </row>
    <row r="376" spans="1:7" s="280" customFormat="1" ht="24.75" customHeight="1" x14ac:dyDescent="0.45">
      <c r="A376" s="274" t="s">
        <v>1316</v>
      </c>
      <c r="B376" s="275" t="s">
        <v>951</v>
      </c>
      <c r="C376" s="276">
        <v>37.5</v>
      </c>
      <c r="D376" s="276">
        <v>37.5</v>
      </c>
      <c r="E376" s="277">
        <f t="shared" si="43"/>
        <v>0</v>
      </c>
      <c r="F376" s="278">
        <f t="shared" si="44"/>
        <v>0</v>
      </c>
      <c r="G376" s="279"/>
    </row>
    <row r="377" spans="1:7" s="280" customFormat="1" ht="24.75" customHeight="1" x14ac:dyDescent="0.45">
      <c r="A377" s="274" t="s">
        <v>1317</v>
      </c>
      <c r="B377" s="275" t="s">
        <v>951</v>
      </c>
      <c r="C377" s="276">
        <v>27.5</v>
      </c>
      <c r="D377" s="276">
        <v>27.5</v>
      </c>
      <c r="E377" s="277">
        <f t="shared" si="43"/>
        <v>0</v>
      </c>
      <c r="F377" s="278">
        <f t="shared" si="44"/>
        <v>0</v>
      </c>
      <c r="G377" s="279"/>
    </row>
    <row r="378" spans="1:7" s="280" customFormat="1" ht="24.75" customHeight="1" x14ac:dyDescent="0.45">
      <c r="A378" s="274" t="s">
        <v>1318</v>
      </c>
      <c r="B378" s="275" t="s">
        <v>951</v>
      </c>
      <c r="C378" s="276">
        <v>23</v>
      </c>
      <c r="D378" s="276">
        <v>23</v>
      </c>
      <c r="E378" s="277">
        <f t="shared" si="43"/>
        <v>0</v>
      </c>
      <c r="F378" s="278">
        <f t="shared" si="44"/>
        <v>0</v>
      </c>
      <c r="G378" s="279"/>
    </row>
    <row r="379" spans="1:7" s="280" customFormat="1" ht="24.75" customHeight="1" x14ac:dyDescent="0.45">
      <c r="A379" s="274" t="s">
        <v>1319</v>
      </c>
      <c r="B379" s="275" t="s">
        <v>951</v>
      </c>
      <c r="C379" s="276">
        <v>37.5</v>
      </c>
      <c r="D379" s="276">
        <v>37.5</v>
      </c>
      <c r="E379" s="277">
        <f t="shared" si="43"/>
        <v>0</v>
      </c>
      <c r="F379" s="278">
        <f t="shared" si="44"/>
        <v>0</v>
      </c>
      <c r="G379" s="279"/>
    </row>
    <row r="380" spans="1:7" s="280" customFormat="1" ht="24.75" customHeight="1" x14ac:dyDescent="0.45">
      <c r="A380" s="274" t="s">
        <v>1320</v>
      </c>
      <c r="B380" s="275" t="s">
        <v>951</v>
      </c>
      <c r="C380" s="276">
        <v>27.5</v>
      </c>
      <c r="D380" s="276">
        <v>27.5</v>
      </c>
      <c r="E380" s="277">
        <f t="shared" si="43"/>
        <v>0</v>
      </c>
      <c r="F380" s="278">
        <f t="shared" si="44"/>
        <v>0</v>
      </c>
      <c r="G380" s="279"/>
    </row>
    <row r="381" spans="1:7" s="280" customFormat="1" ht="24.75" customHeight="1" x14ac:dyDescent="0.45">
      <c r="A381" s="274" t="s">
        <v>1321</v>
      </c>
      <c r="B381" s="275" t="s">
        <v>951</v>
      </c>
      <c r="C381" s="276">
        <v>27.5</v>
      </c>
      <c r="D381" s="276">
        <v>27.5</v>
      </c>
      <c r="E381" s="277">
        <f t="shared" si="43"/>
        <v>0</v>
      </c>
      <c r="F381" s="278">
        <f t="shared" si="44"/>
        <v>0</v>
      </c>
      <c r="G381" s="279"/>
    </row>
    <row r="382" spans="1:7" s="280" customFormat="1" ht="24.75" customHeight="1" x14ac:dyDescent="0.45">
      <c r="A382" s="274" t="s">
        <v>1322</v>
      </c>
      <c r="B382" s="275" t="s">
        <v>951</v>
      </c>
      <c r="C382" s="276">
        <v>23</v>
      </c>
      <c r="D382" s="276">
        <v>23</v>
      </c>
      <c r="E382" s="277">
        <f t="shared" si="43"/>
        <v>0</v>
      </c>
      <c r="F382" s="278">
        <f t="shared" si="44"/>
        <v>0</v>
      </c>
      <c r="G382" s="279"/>
    </row>
    <row r="383" spans="1:7" s="280" customFormat="1" ht="24.75" customHeight="1" x14ac:dyDescent="0.45">
      <c r="A383" s="269" t="s">
        <v>1323</v>
      </c>
      <c r="B383" s="287"/>
      <c r="C383" s="288"/>
      <c r="D383" s="288"/>
      <c r="E383" s="289"/>
      <c r="F383" s="290"/>
      <c r="G383" s="279"/>
    </row>
    <row r="384" spans="1:7" s="280" customFormat="1" ht="24.75" customHeight="1" x14ac:dyDescent="0.45">
      <c r="A384" s="274" t="s">
        <v>1324</v>
      </c>
      <c r="B384" s="275" t="s">
        <v>951</v>
      </c>
      <c r="C384" s="276">
        <v>20.5</v>
      </c>
      <c r="D384" s="276">
        <v>20.5</v>
      </c>
      <c r="E384" s="277">
        <f t="shared" ref="E384:E413" si="45">D384-C384</f>
        <v>0</v>
      </c>
      <c r="F384" s="278">
        <f t="shared" ref="F384:F413" si="46">IFERROR(E384/C384,"na")</f>
        <v>0</v>
      </c>
      <c r="G384" s="279"/>
    </row>
    <row r="385" spans="1:7" s="280" customFormat="1" ht="24.75" customHeight="1" x14ac:dyDescent="0.45">
      <c r="A385" s="274" t="s">
        <v>1325</v>
      </c>
      <c r="B385" s="275" t="s">
        <v>951</v>
      </c>
      <c r="C385" s="276">
        <v>14.5</v>
      </c>
      <c r="D385" s="276">
        <v>14.5</v>
      </c>
      <c r="E385" s="277">
        <f t="shared" si="45"/>
        <v>0</v>
      </c>
      <c r="F385" s="278">
        <f t="shared" si="46"/>
        <v>0</v>
      </c>
      <c r="G385" s="279"/>
    </row>
    <row r="386" spans="1:7" s="280" customFormat="1" ht="24.75" customHeight="1" x14ac:dyDescent="0.45">
      <c r="A386" s="274" t="s">
        <v>1326</v>
      </c>
      <c r="B386" s="275" t="s">
        <v>951</v>
      </c>
      <c r="C386" s="276">
        <v>602</v>
      </c>
      <c r="D386" s="276">
        <v>602</v>
      </c>
      <c r="E386" s="277">
        <f t="shared" si="45"/>
        <v>0</v>
      </c>
      <c r="F386" s="278">
        <f t="shared" si="46"/>
        <v>0</v>
      </c>
      <c r="G386" s="279"/>
    </row>
    <row r="387" spans="1:7" s="280" customFormat="1" ht="24.75" customHeight="1" x14ac:dyDescent="0.45">
      <c r="A387" s="274" t="s">
        <v>1327</v>
      </c>
      <c r="B387" s="275" t="s">
        <v>951</v>
      </c>
      <c r="C387" s="276">
        <v>470</v>
      </c>
      <c r="D387" s="276">
        <v>470</v>
      </c>
      <c r="E387" s="277">
        <f t="shared" si="45"/>
        <v>0</v>
      </c>
      <c r="F387" s="278">
        <f t="shared" si="46"/>
        <v>0</v>
      </c>
      <c r="G387" s="279"/>
    </row>
    <row r="388" spans="1:7" s="280" customFormat="1" ht="24.75" customHeight="1" x14ac:dyDescent="0.45">
      <c r="A388" s="274" t="s">
        <v>1328</v>
      </c>
      <c r="B388" s="275" t="s">
        <v>951</v>
      </c>
      <c r="C388" s="276">
        <v>327</v>
      </c>
      <c r="D388" s="276">
        <v>327</v>
      </c>
      <c r="E388" s="277">
        <f t="shared" si="45"/>
        <v>0</v>
      </c>
      <c r="F388" s="278">
        <f t="shared" si="46"/>
        <v>0</v>
      </c>
      <c r="G388" s="279"/>
    </row>
    <row r="389" spans="1:7" s="280" customFormat="1" ht="24.75" customHeight="1" x14ac:dyDescent="0.45">
      <c r="A389" s="274" t="s">
        <v>1329</v>
      </c>
      <c r="B389" s="275" t="s">
        <v>951</v>
      </c>
      <c r="C389" s="276">
        <v>29</v>
      </c>
      <c r="D389" s="276">
        <v>29</v>
      </c>
      <c r="E389" s="277">
        <f t="shared" si="45"/>
        <v>0</v>
      </c>
      <c r="F389" s="278">
        <f t="shared" si="46"/>
        <v>0</v>
      </c>
      <c r="G389" s="279"/>
    </row>
    <row r="390" spans="1:7" s="280" customFormat="1" ht="24.75" customHeight="1" x14ac:dyDescent="0.45">
      <c r="A390" s="274" t="s">
        <v>1330</v>
      </c>
      <c r="B390" s="275" t="s">
        <v>951</v>
      </c>
      <c r="C390" s="276">
        <v>20.5</v>
      </c>
      <c r="D390" s="276">
        <v>20.5</v>
      </c>
      <c r="E390" s="277">
        <f t="shared" si="45"/>
        <v>0</v>
      </c>
      <c r="F390" s="278">
        <f t="shared" si="46"/>
        <v>0</v>
      </c>
      <c r="G390" s="279"/>
    </row>
    <row r="391" spans="1:7" s="280" customFormat="1" ht="24.75" customHeight="1" x14ac:dyDescent="0.45">
      <c r="A391" s="274" t="s">
        <v>1331</v>
      </c>
      <c r="B391" s="275" t="s">
        <v>951</v>
      </c>
      <c r="C391" s="276">
        <v>18</v>
      </c>
      <c r="D391" s="276">
        <v>18</v>
      </c>
      <c r="E391" s="277">
        <f t="shared" si="45"/>
        <v>0</v>
      </c>
      <c r="F391" s="278">
        <f t="shared" si="46"/>
        <v>0</v>
      </c>
      <c r="G391" s="279"/>
    </row>
    <row r="392" spans="1:7" s="280" customFormat="1" ht="24.75" customHeight="1" x14ac:dyDescent="0.45">
      <c r="A392" s="274" t="s">
        <v>1332</v>
      </c>
      <c r="B392" s="275" t="s">
        <v>951</v>
      </c>
      <c r="C392" s="276">
        <v>138</v>
      </c>
      <c r="D392" s="276">
        <v>138</v>
      </c>
      <c r="E392" s="277">
        <f t="shared" si="45"/>
        <v>0</v>
      </c>
      <c r="F392" s="278">
        <f t="shared" si="46"/>
        <v>0</v>
      </c>
      <c r="G392" s="279"/>
    </row>
    <row r="393" spans="1:7" s="280" customFormat="1" ht="24.75" customHeight="1" x14ac:dyDescent="0.45">
      <c r="A393" s="274" t="s">
        <v>1333</v>
      </c>
      <c r="B393" s="275" t="s">
        <v>951</v>
      </c>
      <c r="C393" s="276">
        <v>586.5</v>
      </c>
      <c r="D393" s="276">
        <v>586.5</v>
      </c>
      <c r="E393" s="277">
        <f t="shared" si="45"/>
        <v>0</v>
      </c>
      <c r="F393" s="278">
        <f t="shared" si="46"/>
        <v>0</v>
      </c>
      <c r="G393" s="279"/>
    </row>
    <row r="394" spans="1:7" s="280" customFormat="1" ht="24.75" customHeight="1" x14ac:dyDescent="0.45">
      <c r="A394" s="274" t="s">
        <v>1334</v>
      </c>
      <c r="B394" s="275" t="s">
        <v>951</v>
      </c>
      <c r="C394" s="276">
        <v>22.5</v>
      </c>
      <c r="D394" s="276">
        <v>22.5</v>
      </c>
      <c r="E394" s="277">
        <f t="shared" si="45"/>
        <v>0</v>
      </c>
      <c r="F394" s="278">
        <f t="shared" si="46"/>
        <v>0</v>
      </c>
      <c r="G394" s="279"/>
    </row>
    <row r="395" spans="1:7" s="280" customFormat="1" ht="24.75" customHeight="1" x14ac:dyDescent="0.45">
      <c r="A395" s="274" t="s">
        <v>1335</v>
      </c>
      <c r="B395" s="275" t="s">
        <v>951</v>
      </c>
      <c r="C395" s="276">
        <v>18</v>
      </c>
      <c r="D395" s="276">
        <v>18</v>
      </c>
      <c r="E395" s="277">
        <f t="shared" si="45"/>
        <v>0</v>
      </c>
      <c r="F395" s="278">
        <f t="shared" si="46"/>
        <v>0</v>
      </c>
      <c r="G395" s="279"/>
    </row>
    <row r="396" spans="1:7" s="280" customFormat="1" ht="24.75" customHeight="1" x14ac:dyDescent="0.45">
      <c r="A396" s="274" t="s">
        <v>1336</v>
      </c>
      <c r="B396" s="275" t="s">
        <v>951</v>
      </c>
      <c r="C396" s="276">
        <v>459</v>
      </c>
      <c r="D396" s="276">
        <v>459</v>
      </c>
      <c r="E396" s="277">
        <f t="shared" si="45"/>
        <v>0</v>
      </c>
      <c r="F396" s="278">
        <f t="shared" si="46"/>
        <v>0</v>
      </c>
      <c r="G396" s="279"/>
    </row>
    <row r="397" spans="1:7" s="280" customFormat="1" ht="24.75" customHeight="1" x14ac:dyDescent="0.45">
      <c r="A397" s="274" t="s">
        <v>1337</v>
      </c>
      <c r="B397" s="275" t="s">
        <v>951</v>
      </c>
      <c r="C397" s="276">
        <v>296</v>
      </c>
      <c r="D397" s="276">
        <v>296</v>
      </c>
      <c r="E397" s="277">
        <f t="shared" si="45"/>
        <v>0</v>
      </c>
      <c r="F397" s="278">
        <f t="shared" si="46"/>
        <v>0</v>
      </c>
      <c r="G397" s="279"/>
    </row>
    <row r="398" spans="1:7" s="280" customFormat="1" ht="24.75" customHeight="1" x14ac:dyDescent="0.45">
      <c r="A398" s="274" t="s">
        <v>1338</v>
      </c>
      <c r="B398" s="275" t="s">
        <v>951</v>
      </c>
      <c r="C398" s="276">
        <v>28</v>
      </c>
      <c r="D398" s="276">
        <v>28</v>
      </c>
      <c r="E398" s="277">
        <f t="shared" si="45"/>
        <v>0</v>
      </c>
      <c r="F398" s="278">
        <f t="shared" si="46"/>
        <v>0</v>
      </c>
      <c r="G398" s="279"/>
    </row>
    <row r="399" spans="1:7" s="280" customFormat="1" ht="24.75" customHeight="1" x14ac:dyDescent="0.45">
      <c r="A399" s="274" t="s">
        <v>1339</v>
      </c>
      <c r="B399" s="275" t="s">
        <v>951</v>
      </c>
      <c r="C399" s="276">
        <v>21.5</v>
      </c>
      <c r="D399" s="276">
        <v>21.5</v>
      </c>
      <c r="E399" s="277">
        <f t="shared" si="45"/>
        <v>0</v>
      </c>
      <c r="F399" s="278">
        <f t="shared" si="46"/>
        <v>0</v>
      </c>
      <c r="G399" s="279"/>
    </row>
    <row r="400" spans="1:7" s="280" customFormat="1" ht="24.75" customHeight="1" x14ac:dyDescent="0.45">
      <c r="A400" s="274" t="s">
        <v>1340</v>
      </c>
      <c r="B400" s="275" t="s">
        <v>951</v>
      </c>
      <c r="C400" s="276">
        <v>389</v>
      </c>
      <c r="D400" s="276">
        <v>389</v>
      </c>
      <c r="E400" s="277">
        <f t="shared" si="45"/>
        <v>0</v>
      </c>
      <c r="F400" s="278">
        <f t="shared" si="46"/>
        <v>0</v>
      </c>
      <c r="G400" s="279"/>
    </row>
    <row r="401" spans="1:7" s="280" customFormat="1" ht="24.75" customHeight="1" x14ac:dyDescent="0.45">
      <c r="A401" s="274" t="s">
        <v>1341</v>
      </c>
      <c r="B401" s="275" t="s">
        <v>951</v>
      </c>
      <c r="C401" s="276">
        <v>316.5</v>
      </c>
      <c r="D401" s="276">
        <v>316.5</v>
      </c>
      <c r="E401" s="277">
        <f t="shared" si="45"/>
        <v>0</v>
      </c>
      <c r="F401" s="278">
        <f t="shared" si="46"/>
        <v>0</v>
      </c>
      <c r="G401" s="279"/>
    </row>
    <row r="402" spans="1:7" s="280" customFormat="1" ht="24.75" customHeight="1" x14ac:dyDescent="0.45">
      <c r="A402" s="274" t="s">
        <v>1342</v>
      </c>
      <c r="B402" s="275" t="s">
        <v>951</v>
      </c>
      <c r="C402" s="276">
        <v>13</v>
      </c>
      <c r="D402" s="276">
        <v>13</v>
      </c>
      <c r="E402" s="277">
        <f t="shared" si="45"/>
        <v>0</v>
      </c>
      <c r="F402" s="278">
        <f t="shared" si="46"/>
        <v>0</v>
      </c>
      <c r="G402" s="279"/>
    </row>
    <row r="403" spans="1:7" s="280" customFormat="1" ht="24.75" customHeight="1" x14ac:dyDescent="0.45">
      <c r="A403" s="274" t="s">
        <v>1343</v>
      </c>
      <c r="B403" s="275" t="s">
        <v>951</v>
      </c>
      <c r="C403" s="276">
        <v>13</v>
      </c>
      <c r="D403" s="276">
        <v>13</v>
      </c>
      <c r="E403" s="277">
        <f t="shared" si="45"/>
        <v>0</v>
      </c>
      <c r="F403" s="278">
        <f t="shared" si="46"/>
        <v>0</v>
      </c>
      <c r="G403" s="279"/>
    </row>
    <row r="404" spans="1:7" s="280" customFormat="1" ht="24.75" customHeight="1" x14ac:dyDescent="0.45">
      <c r="A404" s="274" t="s">
        <v>1344</v>
      </c>
      <c r="B404" s="275" t="s">
        <v>951</v>
      </c>
      <c r="C404" s="276">
        <v>133</v>
      </c>
      <c r="D404" s="276">
        <v>133</v>
      </c>
      <c r="E404" s="277">
        <f t="shared" si="45"/>
        <v>0</v>
      </c>
      <c r="F404" s="278">
        <f t="shared" si="46"/>
        <v>0</v>
      </c>
      <c r="G404" s="279"/>
    </row>
    <row r="405" spans="1:7" s="280" customFormat="1" ht="24.75" customHeight="1" x14ac:dyDescent="0.45">
      <c r="A405" s="274" t="s">
        <v>1345</v>
      </c>
      <c r="B405" s="275" t="s">
        <v>951</v>
      </c>
      <c r="C405" s="276">
        <v>107.5</v>
      </c>
      <c r="D405" s="276">
        <v>107.5</v>
      </c>
      <c r="E405" s="277">
        <f t="shared" si="45"/>
        <v>0</v>
      </c>
      <c r="F405" s="278">
        <f t="shared" si="46"/>
        <v>0</v>
      </c>
      <c r="G405" s="279"/>
    </row>
    <row r="406" spans="1:7" s="280" customFormat="1" ht="24.75" customHeight="1" x14ac:dyDescent="0.45">
      <c r="A406" s="274" t="s">
        <v>1346</v>
      </c>
      <c r="B406" s="275" t="s">
        <v>951</v>
      </c>
      <c r="C406" s="276">
        <v>15</v>
      </c>
      <c r="D406" s="276">
        <v>15</v>
      </c>
      <c r="E406" s="277">
        <f t="shared" si="45"/>
        <v>0</v>
      </c>
      <c r="F406" s="278">
        <f t="shared" si="46"/>
        <v>0</v>
      </c>
      <c r="G406" s="279"/>
    </row>
    <row r="407" spans="1:7" s="280" customFormat="1" ht="24.75" customHeight="1" x14ac:dyDescent="0.45">
      <c r="A407" s="274" t="s">
        <v>1347</v>
      </c>
      <c r="B407" s="275" t="s">
        <v>951</v>
      </c>
      <c r="C407" s="276">
        <v>11.5</v>
      </c>
      <c r="D407" s="276">
        <v>11.5</v>
      </c>
      <c r="E407" s="277">
        <f t="shared" si="45"/>
        <v>0</v>
      </c>
      <c r="F407" s="278">
        <f t="shared" si="46"/>
        <v>0</v>
      </c>
      <c r="G407" s="279"/>
    </row>
    <row r="408" spans="1:7" s="280" customFormat="1" ht="24.75" customHeight="1" x14ac:dyDescent="0.45">
      <c r="A408" s="274" t="s">
        <v>1348</v>
      </c>
      <c r="B408" s="275" t="s">
        <v>951</v>
      </c>
      <c r="C408" s="276">
        <v>11</v>
      </c>
      <c r="D408" s="276">
        <v>11</v>
      </c>
      <c r="E408" s="277">
        <f t="shared" si="45"/>
        <v>0</v>
      </c>
      <c r="F408" s="278">
        <f t="shared" si="46"/>
        <v>0</v>
      </c>
      <c r="G408" s="279"/>
    </row>
    <row r="409" spans="1:7" s="280" customFormat="1" ht="24.75" customHeight="1" x14ac:dyDescent="0.45">
      <c r="A409" s="274" t="s">
        <v>1349</v>
      </c>
      <c r="B409" s="275" t="s">
        <v>951</v>
      </c>
      <c r="C409" s="276">
        <v>9.3000000000000007</v>
      </c>
      <c r="D409" s="276">
        <v>9.3000000000000007</v>
      </c>
      <c r="E409" s="277">
        <f t="shared" si="45"/>
        <v>0</v>
      </c>
      <c r="F409" s="278">
        <f t="shared" si="46"/>
        <v>0</v>
      </c>
      <c r="G409" s="279"/>
    </row>
    <row r="410" spans="1:7" s="280" customFormat="1" ht="24.75" customHeight="1" x14ac:dyDescent="0.45">
      <c r="A410" s="274" t="s">
        <v>1350</v>
      </c>
      <c r="B410" s="275" t="s">
        <v>951</v>
      </c>
      <c r="C410" s="276">
        <v>153</v>
      </c>
      <c r="D410" s="276">
        <v>153</v>
      </c>
      <c r="E410" s="277">
        <f t="shared" si="45"/>
        <v>0</v>
      </c>
      <c r="F410" s="278">
        <f t="shared" si="46"/>
        <v>0</v>
      </c>
      <c r="G410" s="279"/>
    </row>
    <row r="411" spans="1:7" s="280" customFormat="1" ht="24.75" customHeight="1" x14ac:dyDescent="0.45">
      <c r="A411" s="274" t="s">
        <v>1351</v>
      </c>
      <c r="B411" s="275" t="s">
        <v>951</v>
      </c>
      <c r="C411" s="276">
        <v>745</v>
      </c>
      <c r="D411" s="276">
        <v>745</v>
      </c>
      <c r="E411" s="277">
        <f t="shared" si="45"/>
        <v>0</v>
      </c>
      <c r="F411" s="278">
        <f t="shared" si="46"/>
        <v>0</v>
      </c>
      <c r="G411" s="279"/>
    </row>
    <row r="412" spans="1:7" s="280" customFormat="1" ht="24.75" customHeight="1" x14ac:dyDescent="0.45">
      <c r="A412" s="274" t="s">
        <v>1352</v>
      </c>
      <c r="B412" s="275" t="s">
        <v>951</v>
      </c>
      <c r="C412" s="276">
        <v>2</v>
      </c>
      <c r="D412" s="276">
        <v>2</v>
      </c>
      <c r="E412" s="277">
        <f t="shared" si="45"/>
        <v>0</v>
      </c>
      <c r="F412" s="278">
        <f t="shared" si="46"/>
        <v>0</v>
      </c>
      <c r="G412" s="279"/>
    </row>
    <row r="413" spans="1:7" s="280" customFormat="1" ht="24.75" customHeight="1" x14ac:dyDescent="0.45">
      <c r="A413" s="274" t="s">
        <v>1353</v>
      </c>
      <c r="B413" s="275" t="s">
        <v>951</v>
      </c>
      <c r="C413" s="276">
        <v>4</v>
      </c>
      <c r="D413" s="276">
        <v>4</v>
      </c>
      <c r="E413" s="277">
        <f t="shared" si="45"/>
        <v>0</v>
      </c>
      <c r="F413" s="278">
        <f t="shared" si="46"/>
        <v>0</v>
      </c>
      <c r="G413" s="279"/>
    </row>
    <row r="414" spans="1:7" s="280" customFormat="1" ht="24.75" customHeight="1" x14ac:dyDescent="0.45">
      <c r="A414" s="269" t="s">
        <v>1354</v>
      </c>
      <c r="B414" s="287"/>
      <c r="C414" s="288"/>
      <c r="D414" s="288"/>
      <c r="E414" s="289"/>
      <c r="F414" s="290"/>
      <c r="G414" s="279"/>
    </row>
    <row r="415" spans="1:7" s="280" customFormat="1" ht="24.75" customHeight="1" x14ac:dyDescent="0.45">
      <c r="A415" s="274" t="s">
        <v>1355</v>
      </c>
      <c r="B415" s="275" t="s">
        <v>951</v>
      </c>
      <c r="C415" s="276">
        <v>8</v>
      </c>
      <c r="D415" s="276">
        <v>8</v>
      </c>
      <c r="E415" s="277">
        <f t="shared" ref="E415:E463" si="47">D415-C415</f>
        <v>0</v>
      </c>
      <c r="F415" s="278">
        <f t="shared" ref="F415:F463" si="48">IFERROR(E415/C415,"na")</f>
        <v>0</v>
      </c>
      <c r="G415" s="279"/>
    </row>
    <row r="416" spans="1:7" s="280" customFormat="1" ht="24.75" customHeight="1" x14ac:dyDescent="0.45">
      <c r="A416" s="274" t="s">
        <v>1356</v>
      </c>
      <c r="B416" s="275" t="s">
        <v>951</v>
      </c>
      <c r="C416" s="276">
        <v>6</v>
      </c>
      <c r="D416" s="276">
        <v>6</v>
      </c>
      <c r="E416" s="277">
        <f t="shared" si="47"/>
        <v>0</v>
      </c>
      <c r="F416" s="278">
        <f t="shared" si="48"/>
        <v>0</v>
      </c>
      <c r="G416" s="279"/>
    </row>
    <row r="417" spans="1:7" s="280" customFormat="1" ht="24.75" customHeight="1" x14ac:dyDescent="0.45">
      <c r="A417" s="274" t="s">
        <v>1357</v>
      </c>
      <c r="B417" s="275" t="s">
        <v>951</v>
      </c>
      <c r="C417" s="276">
        <v>4.0999999999999996</v>
      </c>
      <c r="D417" s="276">
        <v>4.0999999999999996</v>
      </c>
      <c r="E417" s="277">
        <f t="shared" si="47"/>
        <v>0</v>
      </c>
      <c r="F417" s="278">
        <f t="shared" si="48"/>
        <v>0</v>
      </c>
      <c r="G417" s="279"/>
    </row>
    <row r="418" spans="1:7" s="280" customFormat="1" ht="24.75" customHeight="1" x14ac:dyDescent="0.45">
      <c r="A418" s="274" t="s">
        <v>1358</v>
      </c>
      <c r="B418" s="275" t="s">
        <v>951</v>
      </c>
      <c r="C418" s="276">
        <v>160</v>
      </c>
      <c r="D418" s="276">
        <v>160</v>
      </c>
      <c r="E418" s="277">
        <f t="shared" si="47"/>
        <v>0</v>
      </c>
      <c r="F418" s="278">
        <f t="shared" si="48"/>
        <v>0</v>
      </c>
      <c r="G418" s="279"/>
    </row>
    <row r="419" spans="1:7" s="280" customFormat="1" ht="24.75" customHeight="1" x14ac:dyDescent="0.45">
      <c r="A419" s="274" t="s">
        <v>1359</v>
      </c>
      <c r="B419" s="275" t="s">
        <v>951</v>
      </c>
      <c r="C419" s="276">
        <v>120</v>
      </c>
      <c r="D419" s="276">
        <v>120</v>
      </c>
      <c r="E419" s="277">
        <f t="shared" si="47"/>
        <v>0</v>
      </c>
      <c r="F419" s="278">
        <f t="shared" si="48"/>
        <v>0</v>
      </c>
      <c r="G419" s="279"/>
    </row>
    <row r="420" spans="1:7" s="280" customFormat="1" ht="24.75" customHeight="1" x14ac:dyDescent="0.45">
      <c r="A420" s="274" t="s">
        <v>1360</v>
      </c>
      <c r="B420" s="275" t="s">
        <v>951</v>
      </c>
      <c r="C420" s="276">
        <v>2</v>
      </c>
      <c r="D420" s="276">
        <v>2</v>
      </c>
      <c r="E420" s="277">
        <f t="shared" si="47"/>
        <v>0</v>
      </c>
      <c r="F420" s="278">
        <f t="shared" si="48"/>
        <v>0</v>
      </c>
      <c r="G420" s="279"/>
    </row>
    <row r="421" spans="1:7" s="280" customFormat="1" ht="24.75" customHeight="1" x14ac:dyDescent="0.45">
      <c r="A421" s="274" t="s">
        <v>1361</v>
      </c>
      <c r="B421" s="275" t="s">
        <v>951</v>
      </c>
      <c r="C421" s="276">
        <v>293</v>
      </c>
      <c r="D421" s="276">
        <v>293</v>
      </c>
      <c r="E421" s="277">
        <f t="shared" si="47"/>
        <v>0</v>
      </c>
      <c r="F421" s="278">
        <f t="shared" si="48"/>
        <v>0</v>
      </c>
      <c r="G421" s="279"/>
    </row>
    <row r="422" spans="1:7" s="280" customFormat="1" ht="24.75" customHeight="1" x14ac:dyDescent="0.45">
      <c r="A422" s="274" t="s">
        <v>1362</v>
      </c>
      <c r="B422" s="275" t="s">
        <v>951</v>
      </c>
      <c r="C422" s="276">
        <v>405</v>
      </c>
      <c r="D422" s="276">
        <v>405</v>
      </c>
      <c r="E422" s="277">
        <f t="shared" si="47"/>
        <v>0</v>
      </c>
      <c r="F422" s="278">
        <f t="shared" si="48"/>
        <v>0</v>
      </c>
      <c r="G422" s="279"/>
    </row>
    <row r="423" spans="1:7" s="280" customFormat="1" ht="24.75" customHeight="1" x14ac:dyDescent="0.45">
      <c r="A423" s="274" t="s">
        <v>1363</v>
      </c>
      <c r="B423" s="275" t="s">
        <v>951</v>
      </c>
      <c r="C423" s="276">
        <v>790</v>
      </c>
      <c r="D423" s="276">
        <v>790</v>
      </c>
      <c r="E423" s="277">
        <f t="shared" si="47"/>
        <v>0</v>
      </c>
      <c r="F423" s="278">
        <f t="shared" si="48"/>
        <v>0</v>
      </c>
      <c r="G423" s="279"/>
    </row>
    <row r="424" spans="1:7" s="280" customFormat="1" ht="24.75" customHeight="1" x14ac:dyDescent="0.45">
      <c r="A424" s="274" t="s">
        <v>1364</v>
      </c>
      <c r="B424" s="275" t="s">
        <v>951</v>
      </c>
      <c r="C424" s="276">
        <v>37</v>
      </c>
      <c r="D424" s="276">
        <v>37</v>
      </c>
      <c r="E424" s="277">
        <f t="shared" si="47"/>
        <v>0</v>
      </c>
      <c r="F424" s="278">
        <f t="shared" si="48"/>
        <v>0</v>
      </c>
      <c r="G424" s="279"/>
    </row>
    <row r="425" spans="1:7" s="280" customFormat="1" ht="24.75" customHeight="1" x14ac:dyDescent="0.45">
      <c r="A425" s="274" t="s">
        <v>1365</v>
      </c>
      <c r="B425" s="275" t="s">
        <v>951</v>
      </c>
      <c r="C425" s="276">
        <v>248</v>
      </c>
      <c r="D425" s="276">
        <v>248</v>
      </c>
      <c r="E425" s="277">
        <f t="shared" si="47"/>
        <v>0</v>
      </c>
      <c r="F425" s="278">
        <f t="shared" si="48"/>
        <v>0</v>
      </c>
      <c r="G425" s="279"/>
    </row>
    <row r="426" spans="1:7" s="280" customFormat="1" ht="24.75" customHeight="1" x14ac:dyDescent="0.45">
      <c r="A426" s="274" t="s">
        <v>1366</v>
      </c>
      <c r="B426" s="275" t="s">
        <v>951</v>
      </c>
      <c r="C426" s="276">
        <v>210</v>
      </c>
      <c r="D426" s="276">
        <v>210</v>
      </c>
      <c r="E426" s="277">
        <f t="shared" si="47"/>
        <v>0</v>
      </c>
      <c r="F426" s="278">
        <f t="shared" si="48"/>
        <v>0</v>
      </c>
      <c r="G426" s="279"/>
    </row>
    <row r="427" spans="1:7" s="280" customFormat="1" ht="24.75" customHeight="1" x14ac:dyDescent="0.45">
      <c r="A427" s="274" t="s">
        <v>1367</v>
      </c>
      <c r="B427" s="275" t="s">
        <v>951</v>
      </c>
      <c r="C427" s="276">
        <v>170</v>
      </c>
      <c r="D427" s="276">
        <v>170</v>
      </c>
      <c r="E427" s="277">
        <f t="shared" si="47"/>
        <v>0</v>
      </c>
      <c r="F427" s="278">
        <f t="shared" si="48"/>
        <v>0</v>
      </c>
      <c r="G427" s="279"/>
    </row>
    <row r="428" spans="1:7" s="280" customFormat="1" ht="24.75" customHeight="1" x14ac:dyDescent="0.45">
      <c r="A428" s="274" t="s">
        <v>1368</v>
      </c>
      <c r="B428" s="275" t="s">
        <v>951</v>
      </c>
      <c r="C428" s="276">
        <v>346</v>
      </c>
      <c r="D428" s="276">
        <v>346</v>
      </c>
      <c r="E428" s="277">
        <f t="shared" si="47"/>
        <v>0</v>
      </c>
      <c r="F428" s="278">
        <f t="shared" si="48"/>
        <v>0</v>
      </c>
      <c r="G428" s="279"/>
    </row>
    <row r="429" spans="1:7" s="280" customFormat="1" ht="24.75" customHeight="1" x14ac:dyDescent="0.45">
      <c r="A429" s="274" t="s">
        <v>1369</v>
      </c>
      <c r="B429" s="275" t="s">
        <v>951</v>
      </c>
      <c r="C429" s="276">
        <v>292</v>
      </c>
      <c r="D429" s="276">
        <v>292</v>
      </c>
      <c r="E429" s="277">
        <f t="shared" si="47"/>
        <v>0</v>
      </c>
      <c r="F429" s="278">
        <f t="shared" si="48"/>
        <v>0</v>
      </c>
      <c r="G429" s="279"/>
    </row>
    <row r="430" spans="1:7" s="280" customFormat="1" ht="24.75" customHeight="1" x14ac:dyDescent="0.45">
      <c r="A430" s="274" t="s">
        <v>1370</v>
      </c>
      <c r="B430" s="275" t="s">
        <v>951</v>
      </c>
      <c r="C430" s="276">
        <v>234</v>
      </c>
      <c r="D430" s="276">
        <v>234</v>
      </c>
      <c r="E430" s="277">
        <f t="shared" si="47"/>
        <v>0</v>
      </c>
      <c r="F430" s="278">
        <f t="shared" si="48"/>
        <v>0</v>
      </c>
      <c r="G430" s="279"/>
    </row>
    <row r="431" spans="1:7" s="280" customFormat="1" ht="24.75" customHeight="1" x14ac:dyDescent="0.45">
      <c r="A431" s="274" t="s">
        <v>1371</v>
      </c>
      <c r="B431" s="275" t="s">
        <v>951</v>
      </c>
      <c r="C431" s="276">
        <v>698</v>
      </c>
      <c r="D431" s="276">
        <v>698</v>
      </c>
      <c r="E431" s="277">
        <f t="shared" si="47"/>
        <v>0</v>
      </c>
      <c r="F431" s="278">
        <f t="shared" si="48"/>
        <v>0</v>
      </c>
      <c r="G431" s="279"/>
    </row>
    <row r="432" spans="1:7" s="280" customFormat="1" ht="24.75" customHeight="1" x14ac:dyDescent="0.45">
      <c r="A432" s="274" t="s">
        <v>1372</v>
      </c>
      <c r="B432" s="275" t="s">
        <v>951</v>
      </c>
      <c r="C432" s="276">
        <v>607</v>
      </c>
      <c r="D432" s="276">
        <v>607</v>
      </c>
      <c r="E432" s="277">
        <f t="shared" si="47"/>
        <v>0</v>
      </c>
      <c r="F432" s="278">
        <f t="shared" si="48"/>
        <v>0</v>
      </c>
      <c r="G432" s="279"/>
    </row>
    <row r="433" spans="1:7" s="280" customFormat="1" ht="24.75" customHeight="1" x14ac:dyDescent="0.45">
      <c r="A433" s="274" t="s">
        <v>1373</v>
      </c>
      <c r="B433" s="275" t="s">
        <v>951</v>
      </c>
      <c r="C433" s="276">
        <v>549</v>
      </c>
      <c r="D433" s="276">
        <v>549</v>
      </c>
      <c r="E433" s="277">
        <f t="shared" si="47"/>
        <v>0</v>
      </c>
      <c r="F433" s="278">
        <f t="shared" si="48"/>
        <v>0</v>
      </c>
      <c r="G433" s="279"/>
    </row>
    <row r="434" spans="1:7" s="280" customFormat="1" ht="24.75" customHeight="1" x14ac:dyDescent="0.45">
      <c r="A434" s="274" t="s">
        <v>1374</v>
      </c>
      <c r="B434" s="275" t="s">
        <v>951</v>
      </c>
      <c r="C434" s="276">
        <v>103</v>
      </c>
      <c r="D434" s="276">
        <v>103</v>
      </c>
      <c r="E434" s="277">
        <f t="shared" si="47"/>
        <v>0</v>
      </c>
      <c r="F434" s="278">
        <f t="shared" si="48"/>
        <v>0</v>
      </c>
      <c r="G434" s="279"/>
    </row>
    <row r="435" spans="1:7" s="280" customFormat="1" ht="24.75" customHeight="1" x14ac:dyDescent="0.45">
      <c r="A435" s="274" t="s">
        <v>1375</v>
      </c>
      <c r="B435" s="275" t="s">
        <v>951</v>
      </c>
      <c r="C435" s="276">
        <v>129</v>
      </c>
      <c r="D435" s="276">
        <v>129</v>
      </c>
      <c r="E435" s="277">
        <f t="shared" si="47"/>
        <v>0</v>
      </c>
      <c r="F435" s="278">
        <f t="shared" si="48"/>
        <v>0</v>
      </c>
      <c r="G435" s="279"/>
    </row>
    <row r="436" spans="1:7" s="280" customFormat="1" ht="24.75" customHeight="1" x14ac:dyDescent="0.45">
      <c r="A436" s="274" t="s">
        <v>1376</v>
      </c>
      <c r="B436" s="275" t="s">
        <v>951</v>
      </c>
      <c r="C436" s="276">
        <v>102.5</v>
      </c>
      <c r="D436" s="276">
        <v>102.5</v>
      </c>
      <c r="E436" s="277">
        <f t="shared" si="47"/>
        <v>0</v>
      </c>
      <c r="F436" s="278">
        <f t="shared" si="48"/>
        <v>0</v>
      </c>
      <c r="G436" s="279"/>
    </row>
    <row r="437" spans="1:7" s="280" customFormat="1" ht="24.75" customHeight="1" x14ac:dyDescent="0.45">
      <c r="A437" s="274" t="s">
        <v>1377</v>
      </c>
      <c r="B437" s="275" t="s">
        <v>951</v>
      </c>
      <c r="C437" s="276">
        <v>8.4</v>
      </c>
      <c r="D437" s="276">
        <v>8.4</v>
      </c>
      <c r="E437" s="277">
        <f t="shared" si="47"/>
        <v>0</v>
      </c>
      <c r="F437" s="278">
        <f t="shared" si="48"/>
        <v>0</v>
      </c>
      <c r="G437" s="279"/>
    </row>
    <row r="438" spans="1:7" s="280" customFormat="1" ht="24.75" customHeight="1" x14ac:dyDescent="0.45">
      <c r="A438" s="274" t="s">
        <v>1378</v>
      </c>
      <c r="B438" s="275" t="s">
        <v>951</v>
      </c>
      <c r="C438" s="276">
        <v>12</v>
      </c>
      <c r="D438" s="276">
        <v>12</v>
      </c>
      <c r="E438" s="277">
        <f t="shared" si="47"/>
        <v>0</v>
      </c>
      <c r="F438" s="278">
        <f t="shared" si="48"/>
        <v>0</v>
      </c>
      <c r="G438" s="279"/>
    </row>
    <row r="439" spans="1:7" s="280" customFormat="1" ht="24.75" customHeight="1" x14ac:dyDescent="0.45">
      <c r="A439" s="274" t="s">
        <v>1379</v>
      </c>
      <c r="B439" s="275" t="s">
        <v>951</v>
      </c>
      <c r="C439" s="276">
        <v>2</v>
      </c>
      <c r="D439" s="276">
        <v>2</v>
      </c>
      <c r="E439" s="277">
        <f t="shared" si="47"/>
        <v>0</v>
      </c>
      <c r="F439" s="278">
        <f t="shared" si="48"/>
        <v>0</v>
      </c>
      <c r="G439" s="279"/>
    </row>
    <row r="440" spans="1:7" s="280" customFormat="1" ht="24.75" customHeight="1" x14ac:dyDescent="0.45">
      <c r="A440" s="274" t="s">
        <v>1380</v>
      </c>
      <c r="B440" s="275" t="s">
        <v>951</v>
      </c>
      <c r="C440" s="276">
        <v>4</v>
      </c>
      <c r="D440" s="276">
        <v>4</v>
      </c>
      <c r="E440" s="277">
        <f t="shared" si="47"/>
        <v>0</v>
      </c>
      <c r="F440" s="278">
        <f t="shared" si="48"/>
        <v>0</v>
      </c>
      <c r="G440" s="279"/>
    </row>
    <row r="441" spans="1:7" s="280" customFormat="1" ht="24.75" customHeight="1" x14ac:dyDescent="0.45">
      <c r="A441" s="274" t="s">
        <v>1381</v>
      </c>
      <c r="B441" s="275" t="s">
        <v>951</v>
      </c>
      <c r="C441" s="276">
        <v>8</v>
      </c>
      <c r="D441" s="276">
        <v>8</v>
      </c>
      <c r="E441" s="277">
        <f t="shared" si="47"/>
        <v>0</v>
      </c>
      <c r="F441" s="278">
        <f t="shared" si="48"/>
        <v>0</v>
      </c>
      <c r="G441" s="279"/>
    </row>
    <row r="442" spans="1:7" s="280" customFormat="1" ht="24.75" customHeight="1" x14ac:dyDescent="0.45">
      <c r="A442" s="274" t="s">
        <v>1382</v>
      </c>
      <c r="B442" s="275" t="s">
        <v>951</v>
      </c>
      <c r="C442" s="276">
        <v>12</v>
      </c>
      <c r="D442" s="276">
        <v>12</v>
      </c>
      <c r="E442" s="277">
        <f t="shared" si="47"/>
        <v>0</v>
      </c>
      <c r="F442" s="278">
        <f t="shared" si="48"/>
        <v>0</v>
      </c>
      <c r="G442" s="279"/>
    </row>
    <row r="443" spans="1:7" s="280" customFormat="1" ht="24.75" customHeight="1" x14ac:dyDescent="0.45">
      <c r="A443" s="274" t="s">
        <v>1383</v>
      </c>
      <c r="B443" s="275" t="s">
        <v>951</v>
      </c>
      <c r="C443" s="276">
        <v>14.5</v>
      </c>
      <c r="D443" s="276">
        <v>14.5</v>
      </c>
      <c r="E443" s="277">
        <f t="shared" si="47"/>
        <v>0</v>
      </c>
      <c r="F443" s="278">
        <f t="shared" si="48"/>
        <v>0</v>
      </c>
      <c r="G443" s="279"/>
    </row>
    <row r="444" spans="1:7" s="280" customFormat="1" ht="24.75" customHeight="1" x14ac:dyDescent="0.45">
      <c r="A444" s="274" t="s">
        <v>1384</v>
      </c>
      <c r="B444" s="275" t="s">
        <v>951</v>
      </c>
      <c r="C444" s="276">
        <v>11.7</v>
      </c>
      <c r="D444" s="276">
        <v>11.7</v>
      </c>
      <c r="E444" s="277">
        <f t="shared" si="47"/>
        <v>0</v>
      </c>
      <c r="F444" s="278">
        <f t="shared" si="48"/>
        <v>0</v>
      </c>
      <c r="G444" s="279"/>
    </row>
    <row r="445" spans="1:7" s="280" customFormat="1" ht="24.75" customHeight="1" x14ac:dyDescent="0.45">
      <c r="A445" s="274" t="s">
        <v>1385</v>
      </c>
      <c r="B445" s="275" t="s">
        <v>951</v>
      </c>
      <c r="C445" s="276">
        <v>10</v>
      </c>
      <c r="D445" s="276">
        <v>10</v>
      </c>
      <c r="E445" s="277">
        <f t="shared" si="47"/>
        <v>0</v>
      </c>
      <c r="F445" s="278">
        <f t="shared" si="48"/>
        <v>0</v>
      </c>
      <c r="G445" s="279"/>
    </row>
    <row r="446" spans="1:7" s="280" customFormat="1" ht="24.75" customHeight="1" x14ac:dyDescent="0.45">
      <c r="A446" s="274" t="s">
        <v>1386</v>
      </c>
      <c r="B446" s="275" t="s">
        <v>951</v>
      </c>
      <c r="C446" s="276">
        <v>169</v>
      </c>
      <c r="D446" s="276">
        <v>169</v>
      </c>
      <c r="E446" s="277">
        <f t="shared" si="47"/>
        <v>0</v>
      </c>
      <c r="F446" s="278">
        <f t="shared" si="48"/>
        <v>0</v>
      </c>
      <c r="G446" s="279"/>
    </row>
    <row r="447" spans="1:7" s="280" customFormat="1" ht="24.75" customHeight="1" x14ac:dyDescent="0.45">
      <c r="A447" s="274" t="s">
        <v>1387</v>
      </c>
      <c r="B447" s="275" t="s">
        <v>951</v>
      </c>
      <c r="C447" s="276">
        <v>17.899999999999999</v>
      </c>
      <c r="D447" s="276">
        <v>17.899999999999999</v>
      </c>
      <c r="E447" s="277">
        <f t="shared" si="47"/>
        <v>0</v>
      </c>
      <c r="F447" s="278">
        <f t="shared" si="48"/>
        <v>0</v>
      </c>
      <c r="G447" s="279"/>
    </row>
    <row r="448" spans="1:7" s="280" customFormat="1" ht="24.75" customHeight="1" x14ac:dyDescent="0.45">
      <c r="A448" s="274" t="s">
        <v>1388</v>
      </c>
      <c r="B448" s="275" t="s">
        <v>951</v>
      </c>
      <c r="C448" s="276">
        <v>14.3</v>
      </c>
      <c r="D448" s="276">
        <v>14.3</v>
      </c>
      <c r="E448" s="277">
        <f t="shared" si="47"/>
        <v>0</v>
      </c>
      <c r="F448" s="278">
        <f t="shared" si="48"/>
        <v>0</v>
      </c>
      <c r="G448" s="279"/>
    </row>
    <row r="449" spans="1:7" s="280" customFormat="1" ht="24.75" customHeight="1" x14ac:dyDescent="0.45">
      <c r="A449" s="274" t="s">
        <v>1389</v>
      </c>
      <c r="B449" s="275" t="s">
        <v>951</v>
      </c>
      <c r="C449" s="276">
        <v>18.7</v>
      </c>
      <c r="D449" s="276">
        <v>18.7</v>
      </c>
      <c r="E449" s="277">
        <f t="shared" si="47"/>
        <v>0</v>
      </c>
      <c r="F449" s="278">
        <f t="shared" si="48"/>
        <v>0</v>
      </c>
      <c r="G449" s="279"/>
    </row>
    <row r="450" spans="1:7" s="280" customFormat="1" ht="24.75" customHeight="1" x14ac:dyDescent="0.45">
      <c r="A450" s="274" t="s">
        <v>1390</v>
      </c>
      <c r="B450" s="275" t="s">
        <v>951</v>
      </c>
      <c r="C450" s="276">
        <v>15</v>
      </c>
      <c r="D450" s="276">
        <v>15</v>
      </c>
      <c r="E450" s="277">
        <f t="shared" si="47"/>
        <v>0</v>
      </c>
      <c r="F450" s="278">
        <f t="shared" si="48"/>
        <v>0</v>
      </c>
      <c r="G450" s="279"/>
    </row>
    <row r="451" spans="1:7" s="280" customFormat="1" ht="24.75" customHeight="1" x14ac:dyDescent="0.45">
      <c r="A451" s="274" t="s">
        <v>1391</v>
      </c>
      <c r="B451" s="275" t="s">
        <v>951</v>
      </c>
      <c r="C451" s="276">
        <v>61</v>
      </c>
      <c r="D451" s="276">
        <v>61</v>
      </c>
      <c r="E451" s="277">
        <f t="shared" si="47"/>
        <v>0</v>
      </c>
      <c r="F451" s="278">
        <f t="shared" si="48"/>
        <v>0</v>
      </c>
      <c r="G451" s="279"/>
    </row>
    <row r="452" spans="1:7" s="280" customFormat="1" ht="24.75" customHeight="1" x14ac:dyDescent="0.45">
      <c r="A452" s="274" t="s">
        <v>1392</v>
      </c>
      <c r="B452" s="275" t="s">
        <v>951</v>
      </c>
      <c r="C452" s="276">
        <v>1235</v>
      </c>
      <c r="D452" s="276">
        <v>1235</v>
      </c>
      <c r="E452" s="277">
        <f t="shared" si="47"/>
        <v>0</v>
      </c>
      <c r="F452" s="278">
        <f t="shared" si="48"/>
        <v>0</v>
      </c>
      <c r="G452" s="279"/>
    </row>
    <row r="453" spans="1:7" s="280" customFormat="1" ht="24.75" customHeight="1" x14ac:dyDescent="0.45">
      <c r="A453" s="274" t="s">
        <v>1393</v>
      </c>
      <c r="B453" s="275" t="s">
        <v>951</v>
      </c>
      <c r="C453" s="276">
        <v>2470</v>
      </c>
      <c r="D453" s="276">
        <v>2470</v>
      </c>
      <c r="E453" s="277">
        <f t="shared" si="47"/>
        <v>0</v>
      </c>
      <c r="F453" s="278">
        <f t="shared" si="48"/>
        <v>0</v>
      </c>
      <c r="G453" s="279"/>
    </row>
    <row r="454" spans="1:7" s="280" customFormat="1" ht="24.75" customHeight="1" x14ac:dyDescent="0.45">
      <c r="A454" s="274" t="s">
        <v>1394</v>
      </c>
      <c r="B454" s="275" t="s">
        <v>951</v>
      </c>
      <c r="C454" s="276">
        <v>6</v>
      </c>
      <c r="D454" s="276">
        <v>6</v>
      </c>
      <c r="E454" s="277">
        <f t="shared" si="47"/>
        <v>0</v>
      </c>
      <c r="F454" s="278">
        <f t="shared" si="48"/>
        <v>0</v>
      </c>
      <c r="G454" s="279"/>
    </row>
    <row r="455" spans="1:7" s="280" customFormat="1" ht="24.75" customHeight="1" x14ac:dyDescent="0.45">
      <c r="A455" s="274" t="s">
        <v>1395</v>
      </c>
      <c r="B455" s="275" t="s">
        <v>951</v>
      </c>
      <c r="C455" s="276">
        <v>1989</v>
      </c>
      <c r="D455" s="276">
        <v>1989</v>
      </c>
      <c r="E455" s="277">
        <f t="shared" si="47"/>
        <v>0</v>
      </c>
      <c r="F455" s="278">
        <f t="shared" si="48"/>
        <v>0</v>
      </c>
      <c r="G455" s="279"/>
    </row>
    <row r="456" spans="1:7" s="280" customFormat="1" ht="24.75" customHeight="1" x14ac:dyDescent="0.45">
      <c r="A456" s="274" t="s">
        <v>1396</v>
      </c>
      <c r="B456" s="275" t="s">
        <v>951</v>
      </c>
      <c r="C456" s="276">
        <v>3.6</v>
      </c>
      <c r="D456" s="276">
        <v>3.6</v>
      </c>
      <c r="E456" s="277">
        <f t="shared" si="47"/>
        <v>0</v>
      </c>
      <c r="F456" s="278">
        <f t="shared" si="48"/>
        <v>0</v>
      </c>
      <c r="G456" s="279"/>
    </row>
    <row r="457" spans="1:7" s="280" customFormat="1" ht="24.75" customHeight="1" x14ac:dyDescent="0.45">
      <c r="A457" s="274" t="s">
        <v>1397</v>
      </c>
      <c r="B457" s="275" t="s">
        <v>951</v>
      </c>
      <c r="C457" s="276">
        <v>928</v>
      </c>
      <c r="D457" s="276">
        <v>928</v>
      </c>
      <c r="E457" s="277">
        <f t="shared" si="47"/>
        <v>0</v>
      </c>
      <c r="F457" s="278">
        <f t="shared" si="48"/>
        <v>0</v>
      </c>
      <c r="G457" s="279"/>
    </row>
    <row r="458" spans="1:7" s="280" customFormat="1" ht="24.75" customHeight="1" x14ac:dyDescent="0.45">
      <c r="A458" s="274" t="s">
        <v>1398</v>
      </c>
      <c r="B458" s="275" t="s">
        <v>951</v>
      </c>
      <c r="C458" s="276">
        <v>1778</v>
      </c>
      <c r="D458" s="276">
        <v>1778</v>
      </c>
      <c r="E458" s="277">
        <f t="shared" si="47"/>
        <v>0</v>
      </c>
      <c r="F458" s="278">
        <f t="shared" si="48"/>
        <v>0</v>
      </c>
      <c r="G458" s="279"/>
    </row>
    <row r="459" spans="1:7" s="280" customFormat="1" ht="24.75" customHeight="1" x14ac:dyDescent="0.45">
      <c r="A459" s="274" t="s">
        <v>1399</v>
      </c>
      <c r="B459" s="275" t="s">
        <v>951</v>
      </c>
      <c r="C459" s="276">
        <v>1420</v>
      </c>
      <c r="D459" s="276">
        <v>1420</v>
      </c>
      <c r="E459" s="277">
        <f t="shared" si="47"/>
        <v>0</v>
      </c>
      <c r="F459" s="278">
        <f t="shared" si="48"/>
        <v>0</v>
      </c>
      <c r="G459" s="279"/>
    </row>
    <row r="460" spans="1:7" s="280" customFormat="1" ht="24.75" customHeight="1" x14ac:dyDescent="0.45">
      <c r="A460" s="274" t="s">
        <v>1400</v>
      </c>
      <c r="B460" s="275" t="s">
        <v>951</v>
      </c>
      <c r="C460" s="276">
        <v>215</v>
      </c>
      <c r="D460" s="276">
        <v>215</v>
      </c>
      <c r="E460" s="277">
        <f t="shared" si="47"/>
        <v>0</v>
      </c>
      <c r="F460" s="278">
        <f t="shared" si="48"/>
        <v>0</v>
      </c>
      <c r="G460" s="279"/>
    </row>
    <row r="461" spans="1:7" s="280" customFormat="1" ht="24.75" customHeight="1" x14ac:dyDescent="0.45">
      <c r="A461" s="274" t="s">
        <v>1401</v>
      </c>
      <c r="B461" s="275" t="s">
        <v>951</v>
      </c>
      <c r="C461" s="276">
        <v>277</v>
      </c>
      <c r="D461" s="276">
        <v>277</v>
      </c>
      <c r="E461" s="277">
        <f t="shared" si="47"/>
        <v>0</v>
      </c>
      <c r="F461" s="278">
        <f t="shared" si="48"/>
        <v>0</v>
      </c>
      <c r="G461" s="279"/>
    </row>
    <row r="462" spans="1:7" s="280" customFormat="1" ht="24.75" customHeight="1" x14ac:dyDescent="0.45">
      <c r="A462" s="274" t="s">
        <v>1402</v>
      </c>
      <c r="B462" s="275" t="s">
        <v>951</v>
      </c>
      <c r="C462" s="276">
        <v>130.5</v>
      </c>
      <c r="D462" s="276">
        <v>130.5</v>
      </c>
      <c r="E462" s="277">
        <f t="shared" si="47"/>
        <v>0</v>
      </c>
      <c r="F462" s="278">
        <f t="shared" si="48"/>
        <v>0</v>
      </c>
      <c r="G462" s="279"/>
    </row>
    <row r="463" spans="1:7" s="280" customFormat="1" ht="24.75" customHeight="1" x14ac:dyDescent="0.45">
      <c r="A463" s="274" t="s">
        <v>1403</v>
      </c>
      <c r="B463" s="275" t="s">
        <v>951</v>
      </c>
      <c r="C463" s="276">
        <v>105</v>
      </c>
      <c r="D463" s="276">
        <v>105</v>
      </c>
      <c r="E463" s="277">
        <f t="shared" si="47"/>
        <v>0</v>
      </c>
      <c r="F463" s="278">
        <f t="shared" si="48"/>
        <v>0</v>
      </c>
      <c r="G463" s="279"/>
    </row>
    <row r="464" spans="1:7" s="280" customFormat="1" ht="24.75" customHeight="1" x14ac:dyDescent="0.45">
      <c r="A464" s="269" t="s">
        <v>1404</v>
      </c>
      <c r="B464" s="287"/>
      <c r="C464" s="288"/>
      <c r="D464" s="288"/>
      <c r="E464" s="289"/>
      <c r="F464" s="290"/>
      <c r="G464" s="279"/>
    </row>
    <row r="465" spans="1:7" s="280" customFormat="1" ht="24.75" customHeight="1" x14ac:dyDescent="0.45">
      <c r="A465" s="274" t="s">
        <v>1405</v>
      </c>
      <c r="B465" s="275" t="s">
        <v>951</v>
      </c>
      <c r="C465" s="276">
        <v>1080</v>
      </c>
      <c r="D465" s="276">
        <v>1080</v>
      </c>
      <c r="E465" s="277">
        <f t="shared" ref="E465:E528" si="49">D465-C465</f>
        <v>0</v>
      </c>
      <c r="F465" s="278">
        <f t="shared" ref="F465:F528" si="50">IFERROR(E465/C465,"na")</f>
        <v>0</v>
      </c>
      <c r="G465" s="279"/>
    </row>
    <row r="466" spans="1:7" s="280" customFormat="1" ht="24.75" customHeight="1" x14ac:dyDescent="0.45">
      <c r="A466" s="274" t="s">
        <v>1406</v>
      </c>
      <c r="B466" s="275" t="s">
        <v>951</v>
      </c>
      <c r="C466" s="276">
        <v>49</v>
      </c>
      <c r="D466" s="276">
        <v>49</v>
      </c>
      <c r="E466" s="277">
        <f t="shared" si="49"/>
        <v>0</v>
      </c>
      <c r="F466" s="278">
        <f t="shared" si="50"/>
        <v>0</v>
      </c>
      <c r="G466" s="279"/>
    </row>
    <row r="467" spans="1:7" s="280" customFormat="1" ht="24.75" customHeight="1" x14ac:dyDescent="0.45">
      <c r="A467" s="274" t="s">
        <v>1407</v>
      </c>
      <c r="B467" s="275" t="s">
        <v>951</v>
      </c>
      <c r="C467" s="276">
        <v>90</v>
      </c>
      <c r="D467" s="276">
        <v>90</v>
      </c>
      <c r="E467" s="277">
        <f t="shared" si="49"/>
        <v>0</v>
      </c>
      <c r="F467" s="300">
        <f t="shared" si="50"/>
        <v>0</v>
      </c>
      <c r="G467" s="279"/>
    </row>
    <row r="468" spans="1:7" s="280" customFormat="1" ht="24.75" customHeight="1" x14ac:dyDescent="0.45">
      <c r="A468" s="274" t="s">
        <v>1408</v>
      </c>
      <c r="B468" s="275" t="s">
        <v>951</v>
      </c>
      <c r="C468" s="276">
        <v>1860</v>
      </c>
      <c r="D468" s="276">
        <v>1860</v>
      </c>
      <c r="E468" s="277">
        <f t="shared" si="49"/>
        <v>0</v>
      </c>
      <c r="F468" s="300">
        <f t="shared" si="50"/>
        <v>0</v>
      </c>
      <c r="G468" s="279"/>
    </row>
    <row r="469" spans="1:7" s="280" customFormat="1" ht="24.75" customHeight="1" x14ac:dyDescent="0.45">
      <c r="A469" s="274" t="s">
        <v>1409</v>
      </c>
      <c r="B469" s="275" t="s">
        <v>951</v>
      </c>
      <c r="C469" s="276">
        <v>49</v>
      </c>
      <c r="D469" s="276">
        <v>49</v>
      </c>
      <c r="E469" s="277">
        <f t="shared" si="49"/>
        <v>0</v>
      </c>
      <c r="F469" s="300">
        <f t="shared" si="50"/>
        <v>0</v>
      </c>
      <c r="G469" s="279"/>
    </row>
    <row r="470" spans="1:7" s="280" customFormat="1" ht="24.75" customHeight="1" x14ac:dyDescent="0.45">
      <c r="A470" s="274" t="s">
        <v>1410</v>
      </c>
      <c r="B470" s="275" t="s">
        <v>951</v>
      </c>
      <c r="C470" s="276">
        <v>155</v>
      </c>
      <c r="D470" s="276">
        <v>155</v>
      </c>
      <c r="E470" s="277">
        <f t="shared" si="49"/>
        <v>0</v>
      </c>
      <c r="F470" s="300">
        <f t="shared" si="50"/>
        <v>0</v>
      </c>
      <c r="G470" s="279"/>
    </row>
    <row r="471" spans="1:7" s="280" customFormat="1" ht="24.75" customHeight="1" x14ac:dyDescent="0.45">
      <c r="A471" s="274" t="s">
        <v>1411</v>
      </c>
      <c r="B471" s="275" t="s">
        <v>951</v>
      </c>
      <c r="C471" s="276">
        <v>810</v>
      </c>
      <c r="D471" s="276">
        <v>810</v>
      </c>
      <c r="E471" s="277">
        <f t="shared" si="49"/>
        <v>0</v>
      </c>
      <c r="F471" s="300">
        <f t="shared" si="50"/>
        <v>0</v>
      </c>
      <c r="G471" s="279"/>
    </row>
    <row r="472" spans="1:7" s="280" customFormat="1" ht="24.75" customHeight="1" x14ac:dyDescent="0.45">
      <c r="A472" s="274" t="s">
        <v>1412</v>
      </c>
      <c r="B472" s="275" t="s">
        <v>951</v>
      </c>
      <c r="C472" s="276">
        <v>49</v>
      </c>
      <c r="D472" s="276">
        <v>49</v>
      </c>
      <c r="E472" s="277">
        <f t="shared" si="49"/>
        <v>0</v>
      </c>
      <c r="F472" s="300">
        <f t="shared" si="50"/>
        <v>0</v>
      </c>
      <c r="G472" s="279"/>
    </row>
    <row r="473" spans="1:7" s="280" customFormat="1" ht="24.75" customHeight="1" x14ac:dyDescent="0.45">
      <c r="A473" s="274" t="s">
        <v>1413</v>
      </c>
      <c r="B473" s="275" t="s">
        <v>951</v>
      </c>
      <c r="C473" s="276">
        <v>67.5</v>
      </c>
      <c r="D473" s="276">
        <v>67.5</v>
      </c>
      <c r="E473" s="277">
        <f t="shared" si="49"/>
        <v>0</v>
      </c>
      <c r="F473" s="300">
        <f t="shared" si="50"/>
        <v>0</v>
      </c>
      <c r="G473" s="279"/>
    </row>
    <row r="474" spans="1:7" s="280" customFormat="1" ht="24.75" customHeight="1" x14ac:dyDescent="0.45">
      <c r="A474" s="274" t="s">
        <v>1414</v>
      </c>
      <c r="B474" s="275" t="s">
        <v>951</v>
      </c>
      <c r="C474" s="276">
        <v>18.7</v>
      </c>
      <c r="D474" s="276">
        <v>18.7</v>
      </c>
      <c r="E474" s="277">
        <f t="shared" si="49"/>
        <v>0</v>
      </c>
      <c r="F474" s="300">
        <f t="shared" si="50"/>
        <v>0</v>
      </c>
      <c r="G474" s="279"/>
    </row>
    <row r="475" spans="1:7" s="280" customFormat="1" ht="24.75" customHeight="1" x14ac:dyDescent="0.45">
      <c r="A475" s="274" t="s">
        <v>1415</v>
      </c>
      <c r="B475" s="275" t="s">
        <v>951</v>
      </c>
      <c r="C475" s="276">
        <v>972</v>
      </c>
      <c r="D475" s="276">
        <v>972</v>
      </c>
      <c r="E475" s="277">
        <f t="shared" si="49"/>
        <v>0</v>
      </c>
      <c r="F475" s="300">
        <f t="shared" si="50"/>
        <v>0</v>
      </c>
      <c r="G475" s="279"/>
    </row>
    <row r="476" spans="1:7" s="280" customFormat="1" ht="24.75" customHeight="1" x14ac:dyDescent="0.45">
      <c r="A476" s="274" t="s">
        <v>1416</v>
      </c>
      <c r="B476" s="275" t="s">
        <v>951</v>
      </c>
      <c r="C476" s="276">
        <v>81</v>
      </c>
      <c r="D476" s="276">
        <v>81</v>
      </c>
      <c r="E476" s="277">
        <f t="shared" si="49"/>
        <v>0</v>
      </c>
      <c r="F476" s="300">
        <f t="shared" si="50"/>
        <v>0</v>
      </c>
      <c r="G476" s="279"/>
    </row>
    <row r="477" spans="1:7" s="280" customFormat="1" ht="24.75" customHeight="1" x14ac:dyDescent="0.45">
      <c r="A477" s="274" t="s">
        <v>1417</v>
      </c>
      <c r="B477" s="275" t="s">
        <v>951</v>
      </c>
      <c r="C477" s="276">
        <v>1674</v>
      </c>
      <c r="D477" s="276">
        <v>1674</v>
      </c>
      <c r="E477" s="277">
        <f t="shared" si="49"/>
        <v>0</v>
      </c>
      <c r="F477" s="300">
        <f t="shared" si="50"/>
        <v>0</v>
      </c>
      <c r="G477" s="279"/>
    </row>
    <row r="478" spans="1:7" s="280" customFormat="1" ht="24.75" customHeight="1" x14ac:dyDescent="0.45">
      <c r="A478" s="274" t="s">
        <v>1418</v>
      </c>
      <c r="B478" s="275" t="s">
        <v>951</v>
      </c>
      <c r="C478" s="276">
        <v>139.5</v>
      </c>
      <c r="D478" s="276">
        <v>139.5</v>
      </c>
      <c r="E478" s="277">
        <f t="shared" si="49"/>
        <v>0</v>
      </c>
      <c r="F478" s="300">
        <f t="shared" si="50"/>
        <v>0</v>
      </c>
      <c r="G478" s="279"/>
    </row>
    <row r="479" spans="1:7" s="280" customFormat="1" ht="24.75" customHeight="1" x14ac:dyDescent="0.45">
      <c r="A479" s="274" t="s">
        <v>1419</v>
      </c>
      <c r="B479" s="275" t="s">
        <v>951</v>
      </c>
      <c r="C479" s="276">
        <v>398</v>
      </c>
      <c r="D479" s="276">
        <v>398</v>
      </c>
      <c r="E479" s="277">
        <f t="shared" si="49"/>
        <v>0</v>
      </c>
      <c r="F479" s="300">
        <f t="shared" si="50"/>
        <v>0</v>
      </c>
      <c r="G479" s="279"/>
    </row>
    <row r="480" spans="1:7" s="280" customFormat="1" ht="24.75" customHeight="1" x14ac:dyDescent="0.45">
      <c r="A480" s="274" t="s">
        <v>1420</v>
      </c>
      <c r="B480" s="275" t="s">
        <v>951</v>
      </c>
      <c r="C480" s="276">
        <v>642</v>
      </c>
      <c r="D480" s="276">
        <v>642</v>
      </c>
      <c r="E480" s="277">
        <f t="shared" si="49"/>
        <v>0</v>
      </c>
      <c r="F480" s="300">
        <f t="shared" si="50"/>
        <v>0</v>
      </c>
      <c r="G480" s="279"/>
    </row>
    <row r="481" spans="1:7" s="280" customFormat="1" ht="24.75" customHeight="1" x14ac:dyDescent="0.45">
      <c r="A481" s="274" t="s">
        <v>1421</v>
      </c>
      <c r="B481" s="275" t="s">
        <v>951</v>
      </c>
      <c r="C481" s="276">
        <v>243</v>
      </c>
      <c r="D481" s="276">
        <v>243</v>
      </c>
      <c r="E481" s="277">
        <f t="shared" si="49"/>
        <v>0</v>
      </c>
      <c r="F481" s="300">
        <f t="shared" si="50"/>
        <v>0</v>
      </c>
      <c r="G481" s="279"/>
    </row>
    <row r="482" spans="1:7" s="280" customFormat="1" ht="24.75" customHeight="1" x14ac:dyDescent="0.45">
      <c r="A482" s="274" t="s">
        <v>1422</v>
      </c>
      <c r="B482" s="275" t="s">
        <v>951</v>
      </c>
      <c r="C482" s="276">
        <v>160.5</v>
      </c>
      <c r="D482" s="276">
        <v>160.5</v>
      </c>
      <c r="E482" s="277">
        <f t="shared" si="49"/>
        <v>0</v>
      </c>
      <c r="F482" s="300">
        <f t="shared" si="50"/>
        <v>0</v>
      </c>
      <c r="G482" s="279"/>
    </row>
    <row r="483" spans="1:7" s="280" customFormat="1" ht="24.75" customHeight="1" x14ac:dyDescent="0.45">
      <c r="A483" s="274" t="s">
        <v>1423</v>
      </c>
      <c r="B483" s="275" t="s">
        <v>951</v>
      </c>
      <c r="C483" s="276">
        <v>181.5</v>
      </c>
      <c r="D483" s="276">
        <v>181.5</v>
      </c>
      <c r="E483" s="277">
        <f t="shared" si="49"/>
        <v>0</v>
      </c>
      <c r="F483" s="300">
        <f t="shared" si="50"/>
        <v>0</v>
      </c>
      <c r="G483" s="279"/>
    </row>
    <row r="484" spans="1:7" s="280" customFormat="1" ht="24.75" customHeight="1" x14ac:dyDescent="0.45">
      <c r="A484" s="274" t="s">
        <v>1424</v>
      </c>
      <c r="B484" s="275" t="s">
        <v>951</v>
      </c>
      <c r="C484" s="276">
        <v>59</v>
      </c>
      <c r="D484" s="276">
        <v>59</v>
      </c>
      <c r="E484" s="277">
        <f t="shared" si="49"/>
        <v>0</v>
      </c>
      <c r="F484" s="300">
        <f t="shared" si="50"/>
        <v>0</v>
      </c>
      <c r="G484" s="279"/>
    </row>
    <row r="485" spans="1:7" s="280" customFormat="1" ht="24.75" customHeight="1" x14ac:dyDescent="0.45">
      <c r="A485" s="274" t="s">
        <v>1425</v>
      </c>
      <c r="B485" s="275" t="s">
        <v>951</v>
      </c>
      <c r="C485" s="276">
        <v>31.3</v>
      </c>
      <c r="D485" s="276">
        <v>31.3</v>
      </c>
      <c r="E485" s="277">
        <f t="shared" si="49"/>
        <v>0</v>
      </c>
      <c r="F485" s="300">
        <f t="shared" si="50"/>
        <v>0</v>
      </c>
      <c r="G485" s="279"/>
    </row>
    <row r="486" spans="1:7" s="280" customFormat="1" ht="24.75" customHeight="1" x14ac:dyDescent="0.45">
      <c r="A486" s="274" t="s">
        <v>1426</v>
      </c>
      <c r="B486" s="275" t="s">
        <v>951</v>
      </c>
      <c r="C486" s="276">
        <v>37</v>
      </c>
      <c r="D486" s="276">
        <v>37</v>
      </c>
      <c r="E486" s="277">
        <f t="shared" si="49"/>
        <v>0</v>
      </c>
      <c r="F486" s="300">
        <f t="shared" si="50"/>
        <v>0</v>
      </c>
      <c r="G486" s="279"/>
    </row>
    <row r="487" spans="1:7" s="280" customFormat="1" ht="24.75" customHeight="1" x14ac:dyDescent="0.45">
      <c r="A487" s="274" t="s">
        <v>1427</v>
      </c>
      <c r="B487" s="275" t="s">
        <v>951</v>
      </c>
      <c r="C487" s="276">
        <v>10</v>
      </c>
      <c r="D487" s="276">
        <v>10</v>
      </c>
      <c r="E487" s="277">
        <f t="shared" si="49"/>
        <v>0</v>
      </c>
      <c r="F487" s="300">
        <f t="shared" si="50"/>
        <v>0</v>
      </c>
      <c r="G487" s="279"/>
    </row>
    <row r="488" spans="1:7" s="280" customFormat="1" ht="24.75" customHeight="1" x14ac:dyDescent="0.45">
      <c r="A488" s="274" t="s">
        <v>1428</v>
      </c>
      <c r="B488" s="275" t="s">
        <v>951</v>
      </c>
      <c r="C488" s="276">
        <v>49</v>
      </c>
      <c r="D488" s="276">
        <v>49</v>
      </c>
      <c r="E488" s="277">
        <f t="shared" si="49"/>
        <v>0</v>
      </c>
      <c r="F488" s="300">
        <f t="shared" si="50"/>
        <v>0</v>
      </c>
      <c r="G488" s="279"/>
    </row>
    <row r="489" spans="1:7" s="280" customFormat="1" ht="24.75" customHeight="1" x14ac:dyDescent="0.45">
      <c r="A489" s="274" t="s">
        <v>1429</v>
      </c>
      <c r="B489" s="275" t="s">
        <v>951</v>
      </c>
      <c r="C489" s="276">
        <v>35.85</v>
      </c>
      <c r="D489" s="276">
        <v>35.85</v>
      </c>
      <c r="E489" s="277">
        <f t="shared" si="49"/>
        <v>0</v>
      </c>
      <c r="F489" s="300">
        <f t="shared" si="50"/>
        <v>0</v>
      </c>
      <c r="G489" s="279"/>
    </row>
    <row r="490" spans="1:7" s="280" customFormat="1" ht="24.75" customHeight="1" x14ac:dyDescent="0.45">
      <c r="A490" s="274" t="s">
        <v>1430</v>
      </c>
      <c r="B490" s="275" t="s">
        <v>951</v>
      </c>
      <c r="C490" s="276">
        <v>202.5</v>
      </c>
      <c r="D490" s="276">
        <v>202.5</v>
      </c>
      <c r="E490" s="277">
        <f t="shared" si="49"/>
        <v>0</v>
      </c>
      <c r="F490" s="300">
        <f t="shared" si="50"/>
        <v>0</v>
      </c>
      <c r="G490" s="279"/>
    </row>
    <row r="491" spans="1:7" s="280" customFormat="1" ht="24.75" customHeight="1" x14ac:dyDescent="0.45">
      <c r="A491" s="274" t="s">
        <v>1431</v>
      </c>
      <c r="B491" s="275" t="s">
        <v>951</v>
      </c>
      <c r="C491" s="276">
        <v>181.5</v>
      </c>
      <c r="D491" s="276">
        <v>181.5</v>
      </c>
      <c r="E491" s="277">
        <f t="shared" si="49"/>
        <v>0</v>
      </c>
      <c r="F491" s="300">
        <f t="shared" si="50"/>
        <v>0</v>
      </c>
      <c r="G491" s="279"/>
    </row>
    <row r="492" spans="1:7" s="280" customFormat="1" ht="24.75" customHeight="1" x14ac:dyDescent="0.45">
      <c r="A492" s="274" t="s">
        <v>1432</v>
      </c>
      <c r="B492" s="275" t="s">
        <v>951</v>
      </c>
      <c r="C492" s="276">
        <v>49</v>
      </c>
      <c r="D492" s="276">
        <v>49</v>
      </c>
      <c r="E492" s="277">
        <f t="shared" si="49"/>
        <v>0</v>
      </c>
      <c r="F492" s="300">
        <f t="shared" si="50"/>
        <v>0</v>
      </c>
      <c r="G492" s="279"/>
    </row>
    <row r="493" spans="1:7" s="280" customFormat="1" ht="24.75" customHeight="1" x14ac:dyDescent="0.45">
      <c r="A493" s="274" t="s">
        <v>1433</v>
      </c>
      <c r="B493" s="275" t="s">
        <v>951</v>
      </c>
      <c r="C493" s="276">
        <v>67.5</v>
      </c>
      <c r="D493" s="276">
        <v>67.5</v>
      </c>
      <c r="E493" s="277">
        <f t="shared" si="49"/>
        <v>0</v>
      </c>
      <c r="F493" s="300">
        <f t="shared" si="50"/>
        <v>0</v>
      </c>
      <c r="G493" s="279"/>
    </row>
    <row r="494" spans="1:7" s="280" customFormat="1" ht="24.75" customHeight="1" x14ac:dyDescent="0.45">
      <c r="A494" s="274" t="s">
        <v>1434</v>
      </c>
      <c r="B494" s="275" t="s">
        <v>951</v>
      </c>
      <c r="C494" s="276">
        <v>40.700000000000003</v>
      </c>
      <c r="D494" s="276">
        <v>40.700000000000003</v>
      </c>
      <c r="E494" s="277">
        <f t="shared" si="49"/>
        <v>0</v>
      </c>
      <c r="F494" s="300">
        <f t="shared" si="50"/>
        <v>0</v>
      </c>
      <c r="G494" s="279"/>
    </row>
    <row r="495" spans="1:7" s="280" customFormat="1" ht="24.75" customHeight="1" x14ac:dyDescent="0.45">
      <c r="A495" s="274" t="s">
        <v>1435</v>
      </c>
      <c r="B495" s="275" t="s">
        <v>951</v>
      </c>
      <c r="C495" s="276">
        <v>0</v>
      </c>
      <c r="D495" s="276">
        <v>0</v>
      </c>
      <c r="E495" s="277">
        <f t="shared" si="49"/>
        <v>0</v>
      </c>
      <c r="F495" s="300" t="str">
        <f t="shared" si="50"/>
        <v>na</v>
      </c>
      <c r="G495" s="279"/>
    </row>
    <row r="496" spans="1:7" s="280" customFormat="1" ht="24.75" customHeight="1" x14ac:dyDescent="0.45">
      <c r="A496" s="274" t="s">
        <v>1436</v>
      </c>
      <c r="B496" s="275" t="s">
        <v>951</v>
      </c>
      <c r="C496" s="276">
        <v>518</v>
      </c>
      <c r="D496" s="276">
        <v>518</v>
      </c>
      <c r="E496" s="277">
        <f t="shared" si="49"/>
        <v>0</v>
      </c>
      <c r="F496" s="300">
        <f t="shared" si="50"/>
        <v>0</v>
      </c>
      <c r="G496" s="279"/>
    </row>
    <row r="497" spans="1:7" s="280" customFormat="1" ht="24.75" customHeight="1" x14ac:dyDescent="0.45">
      <c r="A497" s="274" t="s">
        <v>1437</v>
      </c>
      <c r="B497" s="275" t="s">
        <v>951</v>
      </c>
      <c r="C497" s="276">
        <v>900</v>
      </c>
      <c r="D497" s="276">
        <v>900</v>
      </c>
      <c r="E497" s="277">
        <f t="shared" si="49"/>
        <v>0</v>
      </c>
      <c r="F497" s="300">
        <f t="shared" si="50"/>
        <v>0</v>
      </c>
      <c r="G497" s="279"/>
    </row>
    <row r="498" spans="1:7" s="280" customFormat="1" ht="24.75" customHeight="1" x14ac:dyDescent="0.45">
      <c r="A498" s="274" t="s">
        <v>1438</v>
      </c>
      <c r="B498" s="275" t="s">
        <v>951</v>
      </c>
      <c r="C498" s="276">
        <v>1550</v>
      </c>
      <c r="D498" s="276">
        <v>1550</v>
      </c>
      <c r="E498" s="277">
        <f t="shared" si="49"/>
        <v>0</v>
      </c>
      <c r="F498" s="300">
        <f t="shared" si="50"/>
        <v>0</v>
      </c>
      <c r="G498" s="279"/>
    </row>
    <row r="499" spans="1:7" s="280" customFormat="1" ht="24.75" customHeight="1" x14ac:dyDescent="0.45">
      <c r="A499" s="274" t="s">
        <v>1439</v>
      </c>
      <c r="B499" s="275" t="s">
        <v>951</v>
      </c>
      <c r="C499" s="276">
        <v>675</v>
      </c>
      <c r="D499" s="276">
        <v>675</v>
      </c>
      <c r="E499" s="277">
        <f t="shared" si="49"/>
        <v>0</v>
      </c>
      <c r="F499" s="300">
        <f t="shared" si="50"/>
        <v>0</v>
      </c>
      <c r="G499" s="279"/>
    </row>
    <row r="500" spans="1:7" s="280" customFormat="1" ht="24.75" customHeight="1" x14ac:dyDescent="0.45">
      <c r="A500" s="274" t="s">
        <v>1440</v>
      </c>
      <c r="B500" s="275" t="s">
        <v>951</v>
      </c>
      <c r="C500" s="276">
        <v>708</v>
      </c>
      <c r="D500" s="276">
        <v>708</v>
      </c>
      <c r="E500" s="277">
        <f t="shared" si="49"/>
        <v>0</v>
      </c>
      <c r="F500" s="300">
        <f t="shared" si="50"/>
        <v>0</v>
      </c>
      <c r="G500" s="279"/>
    </row>
    <row r="501" spans="1:7" s="280" customFormat="1" ht="24.75" customHeight="1" x14ac:dyDescent="0.45">
      <c r="A501" s="274" t="s">
        <v>1441</v>
      </c>
      <c r="B501" s="275" t="s">
        <v>951</v>
      </c>
      <c r="C501" s="276">
        <v>7.3</v>
      </c>
      <c r="D501" s="276">
        <v>7.3</v>
      </c>
      <c r="E501" s="277">
        <f t="shared" si="49"/>
        <v>0</v>
      </c>
      <c r="F501" s="300">
        <f t="shared" si="50"/>
        <v>0</v>
      </c>
      <c r="G501" s="279"/>
    </row>
    <row r="502" spans="1:7" s="280" customFormat="1" ht="24.75" customHeight="1" x14ac:dyDescent="0.45">
      <c r="A502" s="274" t="s">
        <v>1442</v>
      </c>
      <c r="B502" s="275" t="s">
        <v>951</v>
      </c>
      <c r="C502" s="276">
        <v>4</v>
      </c>
      <c r="D502" s="276">
        <v>4</v>
      </c>
      <c r="E502" s="277">
        <f t="shared" si="49"/>
        <v>0</v>
      </c>
      <c r="F502" s="300">
        <f t="shared" si="50"/>
        <v>0</v>
      </c>
      <c r="G502" s="279"/>
    </row>
    <row r="503" spans="1:7" s="280" customFormat="1" ht="24.75" customHeight="1" x14ac:dyDescent="0.45">
      <c r="A503" s="274" t="s">
        <v>1443</v>
      </c>
      <c r="B503" s="275" t="s">
        <v>951</v>
      </c>
      <c r="C503" s="276">
        <v>810</v>
      </c>
      <c r="D503" s="276">
        <v>810</v>
      </c>
      <c r="E503" s="277">
        <f t="shared" si="49"/>
        <v>0</v>
      </c>
      <c r="F503" s="300">
        <f t="shared" si="50"/>
        <v>0</v>
      </c>
      <c r="G503" s="279"/>
    </row>
    <row r="504" spans="1:7" s="280" customFormat="1" ht="24.75" customHeight="1" x14ac:dyDescent="0.45">
      <c r="A504" s="274" t="s">
        <v>1444</v>
      </c>
      <c r="B504" s="275" t="s">
        <v>951</v>
      </c>
      <c r="C504" s="276">
        <v>1395</v>
      </c>
      <c r="D504" s="276">
        <v>1395</v>
      </c>
      <c r="E504" s="277">
        <f t="shared" si="49"/>
        <v>0</v>
      </c>
      <c r="F504" s="300">
        <f t="shared" si="50"/>
        <v>0</v>
      </c>
      <c r="G504" s="279"/>
    </row>
    <row r="505" spans="1:7" s="280" customFormat="1" ht="24.75" customHeight="1" x14ac:dyDescent="0.45">
      <c r="A505" s="274" t="s">
        <v>1445</v>
      </c>
      <c r="B505" s="275" t="s">
        <v>951</v>
      </c>
      <c r="C505" s="276">
        <v>226</v>
      </c>
      <c r="D505" s="276">
        <v>226</v>
      </c>
      <c r="E505" s="277">
        <f t="shared" si="49"/>
        <v>0</v>
      </c>
      <c r="F505" s="300">
        <f t="shared" si="50"/>
        <v>0</v>
      </c>
      <c r="G505" s="279"/>
    </row>
    <row r="506" spans="1:7" s="280" customFormat="1" ht="24.75" customHeight="1" x14ac:dyDescent="0.45">
      <c r="A506" s="274" t="s">
        <v>1446</v>
      </c>
      <c r="B506" s="275" t="s">
        <v>951</v>
      </c>
      <c r="C506" s="276">
        <v>177</v>
      </c>
      <c r="D506" s="276">
        <v>177</v>
      </c>
      <c r="E506" s="277">
        <f t="shared" si="49"/>
        <v>0</v>
      </c>
      <c r="F506" s="300">
        <f t="shared" si="50"/>
        <v>0</v>
      </c>
      <c r="G506" s="279"/>
    </row>
    <row r="507" spans="1:7" s="280" customFormat="1" ht="24.75" customHeight="1" x14ac:dyDescent="0.45">
      <c r="A507" s="274" t="s">
        <v>1447</v>
      </c>
      <c r="B507" s="275" t="s">
        <v>951</v>
      </c>
      <c r="C507" s="276">
        <v>810</v>
      </c>
      <c r="D507" s="276">
        <v>810</v>
      </c>
      <c r="E507" s="277">
        <f t="shared" si="49"/>
        <v>0</v>
      </c>
      <c r="F507" s="300">
        <f t="shared" si="50"/>
        <v>0</v>
      </c>
      <c r="G507" s="279"/>
    </row>
    <row r="508" spans="1:7" s="280" customFormat="1" ht="24.75" customHeight="1" x14ac:dyDescent="0.45">
      <c r="A508" s="274" t="s">
        <v>1448</v>
      </c>
      <c r="B508" s="275" t="s">
        <v>951</v>
      </c>
      <c r="C508" s="276">
        <v>17.5</v>
      </c>
      <c r="D508" s="276">
        <v>17.5</v>
      </c>
      <c r="E508" s="277">
        <f t="shared" si="49"/>
        <v>0</v>
      </c>
      <c r="F508" s="300">
        <f t="shared" si="50"/>
        <v>0</v>
      </c>
      <c r="G508" s="279"/>
    </row>
    <row r="509" spans="1:7" s="280" customFormat="1" ht="24.75" customHeight="1" x14ac:dyDescent="0.45">
      <c r="A509" s="274" t="s">
        <v>1449</v>
      </c>
      <c r="B509" s="275" t="s">
        <v>951</v>
      </c>
      <c r="C509" s="276">
        <v>14</v>
      </c>
      <c r="D509" s="276">
        <v>14</v>
      </c>
      <c r="E509" s="277">
        <f t="shared" si="49"/>
        <v>0</v>
      </c>
      <c r="F509" s="300">
        <f t="shared" si="50"/>
        <v>0</v>
      </c>
      <c r="G509" s="279"/>
    </row>
    <row r="510" spans="1:7" s="280" customFormat="1" ht="24.75" customHeight="1" x14ac:dyDescent="0.45">
      <c r="A510" s="274" t="s">
        <v>1450</v>
      </c>
      <c r="B510" s="275" t="s">
        <v>951</v>
      </c>
      <c r="C510" s="276">
        <v>14.5</v>
      </c>
      <c r="D510" s="276">
        <v>14.5</v>
      </c>
      <c r="E510" s="277">
        <f t="shared" si="49"/>
        <v>0</v>
      </c>
      <c r="F510" s="300">
        <f t="shared" si="50"/>
        <v>0</v>
      </c>
      <c r="G510" s="279"/>
    </row>
    <row r="511" spans="1:7" s="280" customFormat="1" ht="24.75" customHeight="1" x14ac:dyDescent="0.45">
      <c r="A511" s="274" t="s">
        <v>1451</v>
      </c>
      <c r="B511" s="275" t="s">
        <v>951</v>
      </c>
      <c r="C511" s="276">
        <v>11.7</v>
      </c>
      <c r="D511" s="276">
        <v>11.7</v>
      </c>
      <c r="E511" s="277">
        <f t="shared" si="49"/>
        <v>0</v>
      </c>
      <c r="F511" s="300">
        <f t="shared" si="50"/>
        <v>0</v>
      </c>
      <c r="G511" s="279"/>
    </row>
    <row r="512" spans="1:7" s="280" customFormat="1" ht="24.75" customHeight="1" x14ac:dyDescent="0.45">
      <c r="A512" s="274" t="s">
        <v>1452</v>
      </c>
      <c r="B512" s="275" t="s">
        <v>951</v>
      </c>
      <c r="C512" s="276">
        <v>157.5</v>
      </c>
      <c r="D512" s="276">
        <v>157.5</v>
      </c>
      <c r="E512" s="277">
        <f t="shared" si="49"/>
        <v>0</v>
      </c>
      <c r="F512" s="300">
        <f t="shared" si="50"/>
        <v>0</v>
      </c>
      <c r="G512" s="279"/>
    </row>
    <row r="513" spans="1:7" s="280" customFormat="1" ht="24.75" customHeight="1" x14ac:dyDescent="0.45">
      <c r="A513" s="274" t="s">
        <v>1453</v>
      </c>
      <c r="B513" s="275" t="s">
        <v>951</v>
      </c>
      <c r="C513" s="276">
        <v>126</v>
      </c>
      <c r="D513" s="276">
        <v>126</v>
      </c>
      <c r="E513" s="277">
        <f t="shared" si="49"/>
        <v>0</v>
      </c>
      <c r="F513" s="300">
        <f t="shared" si="50"/>
        <v>0</v>
      </c>
      <c r="G513" s="279"/>
    </row>
    <row r="514" spans="1:7" s="280" customFormat="1" ht="24.75" customHeight="1" x14ac:dyDescent="0.45">
      <c r="A514" s="274" t="s">
        <v>1454</v>
      </c>
      <c r="B514" s="275" t="s">
        <v>951</v>
      </c>
      <c r="C514" s="276">
        <v>60</v>
      </c>
      <c r="D514" s="276">
        <v>60</v>
      </c>
      <c r="E514" s="277">
        <f t="shared" si="49"/>
        <v>0</v>
      </c>
      <c r="F514" s="300">
        <f t="shared" si="50"/>
        <v>0</v>
      </c>
      <c r="G514" s="279"/>
    </row>
    <row r="515" spans="1:7" s="280" customFormat="1" ht="24.75" customHeight="1" x14ac:dyDescent="0.45">
      <c r="A515" s="274" t="s">
        <v>1455</v>
      </c>
      <c r="B515" s="275" t="s">
        <v>951</v>
      </c>
      <c r="C515" s="276">
        <v>183</v>
      </c>
      <c r="D515" s="276">
        <v>183</v>
      </c>
      <c r="E515" s="277">
        <f t="shared" si="49"/>
        <v>0</v>
      </c>
      <c r="F515" s="300">
        <f t="shared" si="50"/>
        <v>0</v>
      </c>
      <c r="G515" s="279"/>
    </row>
    <row r="516" spans="1:7" s="280" customFormat="1" ht="24.75" customHeight="1" x14ac:dyDescent="0.45">
      <c r="A516" s="274" t="s">
        <v>1456</v>
      </c>
      <c r="B516" s="275" t="s">
        <v>951</v>
      </c>
      <c r="C516" s="276">
        <v>130.5</v>
      </c>
      <c r="D516" s="276">
        <v>130.5</v>
      </c>
      <c r="E516" s="277">
        <f t="shared" si="49"/>
        <v>0</v>
      </c>
      <c r="F516" s="300">
        <f t="shared" si="50"/>
        <v>0</v>
      </c>
      <c r="G516" s="279"/>
    </row>
    <row r="517" spans="1:7" s="280" customFormat="1" ht="24.75" customHeight="1" x14ac:dyDescent="0.45">
      <c r="A517" s="274" t="s">
        <v>1457</v>
      </c>
      <c r="B517" s="275" t="s">
        <v>951</v>
      </c>
      <c r="C517" s="276">
        <v>105</v>
      </c>
      <c r="D517" s="276">
        <v>105</v>
      </c>
      <c r="E517" s="277">
        <f t="shared" si="49"/>
        <v>0</v>
      </c>
      <c r="F517" s="300">
        <f t="shared" si="50"/>
        <v>0</v>
      </c>
      <c r="G517" s="279"/>
    </row>
    <row r="518" spans="1:7" s="280" customFormat="1" ht="24.75" customHeight="1" x14ac:dyDescent="0.45">
      <c r="A518" s="274" t="s">
        <v>1458</v>
      </c>
      <c r="B518" s="275" t="s">
        <v>951</v>
      </c>
      <c r="C518" s="276">
        <v>133</v>
      </c>
      <c r="D518" s="276">
        <v>133</v>
      </c>
      <c r="E518" s="277">
        <f t="shared" si="49"/>
        <v>0</v>
      </c>
      <c r="F518" s="300">
        <f t="shared" si="50"/>
        <v>0</v>
      </c>
      <c r="G518" s="279"/>
    </row>
    <row r="519" spans="1:7" s="280" customFormat="1" ht="24.75" customHeight="1" x14ac:dyDescent="0.45">
      <c r="A519" s="274" t="s">
        <v>1459</v>
      </c>
      <c r="B519" s="275" t="s">
        <v>951</v>
      </c>
      <c r="C519" s="276">
        <v>250</v>
      </c>
      <c r="D519" s="276">
        <v>250</v>
      </c>
      <c r="E519" s="277">
        <f t="shared" si="49"/>
        <v>0</v>
      </c>
      <c r="F519" s="300">
        <f t="shared" si="50"/>
        <v>0</v>
      </c>
      <c r="G519" s="279"/>
    </row>
    <row r="520" spans="1:7" s="280" customFormat="1" ht="24.75" customHeight="1" x14ac:dyDescent="0.45">
      <c r="A520" s="274" t="s">
        <v>1460</v>
      </c>
      <c r="B520" s="275" t="s">
        <v>951</v>
      </c>
      <c r="C520" s="276">
        <v>14.5</v>
      </c>
      <c r="D520" s="276">
        <v>14.5</v>
      </c>
      <c r="E520" s="277">
        <f t="shared" si="49"/>
        <v>0</v>
      </c>
      <c r="F520" s="300">
        <f t="shared" si="50"/>
        <v>0</v>
      </c>
      <c r="G520" s="279"/>
    </row>
    <row r="521" spans="1:7" s="280" customFormat="1" ht="24.75" customHeight="1" x14ac:dyDescent="0.45">
      <c r="A521" s="274" t="s">
        <v>1461</v>
      </c>
      <c r="B521" s="275" t="s">
        <v>951</v>
      </c>
      <c r="C521" s="276">
        <v>11.7</v>
      </c>
      <c r="D521" s="276">
        <v>11.7</v>
      </c>
      <c r="E521" s="277">
        <f t="shared" si="49"/>
        <v>0</v>
      </c>
      <c r="F521" s="300">
        <f t="shared" si="50"/>
        <v>0</v>
      </c>
      <c r="G521" s="279"/>
    </row>
    <row r="522" spans="1:7" s="280" customFormat="1" ht="24.75" customHeight="1" x14ac:dyDescent="0.45">
      <c r="A522" s="274" t="s">
        <v>1462</v>
      </c>
      <c r="B522" s="275" t="s">
        <v>951</v>
      </c>
      <c r="C522" s="276">
        <v>20</v>
      </c>
      <c r="D522" s="276">
        <v>20</v>
      </c>
      <c r="E522" s="277">
        <f t="shared" si="49"/>
        <v>0</v>
      </c>
      <c r="F522" s="300">
        <f t="shared" si="50"/>
        <v>0</v>
      </c>
      <c r="G522" s="279"/>
    </row>
    <row r="523" spans="1:7" s="280" customFormat="1" ht="24.75" customHeight="1" x14ac:dyDescent="0.45">
      <c r="A523" s="274" t="s">
        <v>1463</v>
      </c>
      <c r="B523" s="275" t="s">
        <v>951</v>
      </c>
      <c r="C523" s="276">
        <v>40</v>
      </c>
      <c r="D523" s="276">
        <v>40</v>
      </c>
      <c r="E523" s="277">
        <f t="shared" si="49"/>
        <v>0</v>
      </c>
      <c r="F523" s="300">
        <f t="shared" si="50"/>
        <v>0</v>
      </c>
      <c r="G523" s="279"/>
    </row>
    <row r="524" spans="1:7" s="280" customFormat="1" ht="24.75" customHeight="1" x14ac:dyDescent="0.45">
      <c r="A524" s="274" t="s">
        <v>1464</v>
      </c>
      <c r="B524" s="275" t="s">
        <v>951</v>
      </c>
      <c r="C524" s="276">
        <v>14.3</v>
      </c>
      <c r="D524" s="276">
        <v>14.3</v>
      </c>
      <c r="E524" s="277">
        <f t="shared" si="49"/>
        <v>0</v>
      </c>
      <c r="F524" s="300">
        <f t="shared" si="50"/>
        <v>0</v>
      </c>
      <c r="G524" s="279"/>
    </row>
    <row r="525" spans="1:7" s="280" customFormat="1" ht="24.75" customHeight="1" x14ac:dyDescent="0.45">
      <c r="A525" s="274" t="s">
        <v>1465</v>
      </c>
      <c r="B525" s="275" t="s">
        <v>951</v>
      </c>
      <c r="C525" s="276">
        <v>11.5</v>
      </c>
      <c r="D525" s="276">
        <v>11.5</v>
      </c>
      <c r="E525" s="277">
        <f t="shared" si="49"/>
        <v>0</v>
      </c>
      <c r="F525" s="300">
        <f t="shared" si="50"/>
        <v>0</v>
      </c>
      <c r="G525" s="279"/>
    </row>
    <row r="526" spans="1:7" s="280" customFormat="1" ht="24.75" customHeight="1" x14ac:dyDescent="0.45">
      <c r="A526" s="274" t="s">
        <v>1466</v>
      </c>
      <c r="B526" s="275" t="s">
        <v>951</v>
      </c>
      <c r="C526" s="276">
        <v>14.5</v>
      </c>
      <c r="D526" s="276">
        <v>14.5</v>
      </c>
      <c r="E526" s="277">
        <f t="shared" si="49"/>
        <v>0</v>
      </c>
      <c r="F526" s="300">
        <f t="shared" si="50"/>
        <v>0</v>
      </c>
      <c r="G526" s="279"/>
    </row>
    <row r="527" spans="1:7" s="280" customFormat="1" ht="24.75" customHeight="1" x14ac:dyDescent="0.45">
      <c r="A527" s="274" t="s">
        <v>1467</v>
      </c>
      <c r="B527" s="275" t="s">
        <v>951</v>
      </c>
      <c r="C527" s="276">
        <v>11.7</v>
      </c>
      <c r="D527" s="276">
        <v>11.7</v>
      </c>
      <c r="E527" s="277">
        <f t="shared" si="49"/>
        <v>0</v>
      </c>
      <c r="F527" s="300">
        <f t="shared" si="50"/>
        <v>0</v>
      </c>
      <c r="G527" s="279"/>
    </row>
    <row r="528" spans="1:7" s="280" customFormat="1" ht="24.75" customHeight="1" x14ac:dyDescent="0.45">
      <c r="A528" s="274" t="s">
        <v>1468</v>
      </c>
      <c r="B528" s="275" t="s">
        <v>951</v>
      </c>
      <c r="C528" s="276">
        <v>130.5</v>
      </c>
      <c r="D528" s="276">
        <v>130.5</v>
      </c>
      <c r="E528" s="277">
        <f t="shared" si="49"/>
        <v>0</v>
      </c>
      <c r="F528" s="300">
        <f t="shared" si="50"/>
        <v>0</v>
      </c>
      <c r="G528" s="279"/>
    </row>
    <row r="529" spans="1:7" s="280" customFormat="1" ht="24.75" customHeight="1" x14ac:dyDescent="0.45">
      <c r="A529" s="274" t="s">
        <v>1469</v>
      </c>
      <c r="B529" s="275" t="s">
        <v>951</v>
      </c>
      <c r="C529" s="276">
        <v>105</v>
      </c>
      <c r="D529" s="276">
        <v>105</v>
      </c>
      <c r="E529" s="277">
        <f t="shared" ref="E529:E576" si="51">D529-C529</f>
        <v>0</v>
      </c>
      <c r="F529" s="300">
        <f t="shared" ref="F529:F576" si="52">IFERROR(E529/C529,"na")</f>
        <v>0</v>
      </c>
      <c r="G529" s="279"/>
    </row>
    <row r="530" spans="1:7" s="280" customFormat="1" ht="24.75" customHeight="1" x14ac:dyDescent="0.45">
      <c r="A530" s="274" t="s">
        <v>1355</v>
      </c>
      <c r="B530" s="275" t="s">
        <v>951</v>
      </c>
      <c r="C530" s="276">
        <v>8</v>
      </c>
      <c r="D530" s="276">
        <v>8</v>
      </c>
      <c r="E530" s="277">
        <f t="shared" si="51"/>
        <v>0</v>
      </c>
      <c r="F530" s="300">
        <f t="shared" si="52"/>
        <v>0</v>
      </c>
      <c r="G530" s="279"/>
    </row>
    <row r="531" spans="1:7" s="280" customFormat="1" ht="24.75" customHeight="1" x14ac:dyDescent="0.45">
      <c r="A531" s="274" t="s">
        <v>1470</v>
      </c>
      <c r="B531" s="275" t="s">
        <v>951</v>
      </c>
      <c r="C531" s="276">
        <v>6</v>
      </c>
      <c r="D531" s="276">
        <v>6</v>
      </c>
      <c r="E531" s="277">
        <f t="shared" si="51"/>
        <v>0</v>
      </c>
      <c r="F531" s="300">
        <f t="shared" si="52"/>
        <v>0</v>
      </c>
      <c r="G531" s="279"/>
    </row>
    <row r="532" spans="1:7" s="280" customFormat="1" ht="24.75" customHeight="1" x14ac:dyDescent="0.45">
      <c r="A532" s="274" t="s">
        <v>1357</v>
      </c>
      <c r="B532" s="275" t="s">
        <v>951</v>
      </c>
      <c r="C532" s="276">
        <v>4.0999999999999996</v>
      </c>
      <c r="D532" s="276">
        <v>4.0999999999999996</v>
      </c>
      <c r="E532" s="277">
        <f t="shared" si="51"/>
        <v>0</v>
      </c>
      <c r="F532" s="300">
        <f t="shared" si="52"/>
        <v>0</v>
      </c>
      <c r="G532" s="279"/>
    </row>
    <row r="533" spans="1:7" s="280" customFormat="1" ht="24.75" customHeight="1" x14ac:dyDescent="0.45">
      <c r="A533" s="274" t="s">
        <v>1358</v>
      </c>
      <c r="B533" s="275" t="s">
        <v>951</v>
      </c>
      <c r="C533" s="276">
        <v>160</v>
      </c>
      <c r="D533" s="276">
        <v>160</v>
      </c>
      <c r="E533" s="277">
        <f t="shared" si="51"/>
        <v>0</v>
      </c>
      <c r="F533" s="300">
        <f t="shared" si="52"/>
        <v>0</v>
      </c>
      <c r="G533" s="279"/>
    </row>
    <row r="534" spans="1:7" s="280" customFormat="1" ht="24.75" customHeight="1" x14ac:dyDescent="0.45">
      <c r="A534" s="274" t="s">
        <v>1471</v>
      </c>
      <c r="B534" s="275" t="s">
        <v>951</v>
      </c>
      <c r="C534" s="276">
        <v>2</v>
      </c>
      <c r="D534" s="276">
        <v>2</v>
      </c>
      <c r="E534" s="277">
        <f t="shared" si="51"/>
        <v>0</v>
      </c>
      <c r="F534" s="300">
        <f t="shared" si="52"/>
        <v>0</v>
      </c>
      <c r="G534" s="279"/>
    </row>
    <row r="535" spans="1:7" s="280" customFormat="1" ht="24.75" customHeight="1" x14ac:dyDescent="0.45">
      <c r="A535" s="274" t="s">
        <v>1472</v>
      </c>
      <c r="B535" s="275" t="s">
        <v>951</v>
      </c>
      <c r="C535" s="276">
        <v>3</v>
      </c>
      <c r="D535" s="276">
        <v>3</v>
      </c>
      <c r="E535" s="277">
        <f t="shared" si="51"/>
        <v>0</v>
      </c>
      <c r="F535" s="300">
        <f t="shared" si="52"/>
        <v>0</v>
      </c>
      <c r="G535" s="279"/>
    </row>
    <row r="536" spans="1:7" s="280" customFormat="1" ht="24.75" customHeight="1" x14ac:dyDescent="0.45">
      <c r="A536" s="274" t="s">
        <v>1473</v>
      </c>
      <c r="B536" s="275" t="s">
        <v>951</v>
      </c>
      <c r="C536" s="276">
        <v>15</v>
      </c>
      <c r="D536" s="276">
        <v>15</v>
      </c>
      <c r="E536" s="277">
        <f t="shared" si="51"/>
        <v>0</v>
      </c>
      <c r="F536" s="300">
        <f t="shared" si="52"/>
        <v>0</v>
      </c>
      <c r="G536" s="279"/>
    </row>
    <row r="537" spans="1:7" s="280" customFormat="1" ht="24.75" customHeight="1" x14ac:dyDescent="0.45">
      <c r="A537" s="274" t="s">
        <v>1474</v>
      </c>
      <c r="B537" s="275" t="s">
        <v>951</v>
      </c>
      <c r="C537" s="276">
        <v>9</v>
      </c>
      <c r="D537" s="276">
        <v>9</v>
      </c>
      <c r="E537" s="277">
        <f t="shared" si="51"/>
        <v>0</v>
      </c>
      <c r="F537" s="300">
        <f t="shared" si="52"/>
        <v>0</v>
      </c>
      <c r="G537" s="279"/>
    </row>
    <row r="538" spans="1:7" s="280" customFormat="1" ht="24.75" customHeight="1" x14ac:dyDescent="0.45">
      <c r="A538" s="274" t="s">
        <v>1475</v>
      </c>
      <c r="B538" s="275" t="s">
        <v>951</v>
      </c>
      <c r="C538" s="276">
        <v>6.3</v>
      </c>
      <c r="D538" s="276">
        <v>6.3</v>
      </c>
      <c r="E538" s="277">
        <f t="shared" si="51"/>
        <v>0</v>
      </c>
      <c r="F538" s="300">
        <f t="shared" si="52"/>
        <v>0</v>
      </c>
      <c r="G538" s="279"/>
    </row>
    <row r="539" spans="1:7" s="280" customFormat="1" ht="24.75" customHeight="1" x14ac:dyDescent="0.45">
      <c r="A539" s="274" t="s">
        <v>1476</v>
      </c>
      <c r="B539" s="275" t="s">
        <v>951</v>
      </c>
      <c r="C539" s="276">
        <v>5.5</v>
      </c>
      <c r="D539" s="276">
        <v>5.5</v>
      </c>
      <c r="E539" s="277">
        <f t="shared" si="51"/>
        <v>0</v>
      </c>
      <c r="F539" s="300">
        <f t="shared" si="52"/>
        <v>0</v>
      </c>
      <c r="G539" s="279"/>
    </row>
    <row r="540" spans="1:7" s="280" customFormat="1" ht="24.75" customHeight="1" x14ac:dyDescent="0.45">
      <c r="A540" s="274" t="s">
        <v>1359</v>
      </c>
      <c r="B540" s="275" t="s">
        <v>951</v>
      </c>
      <c r="C540" s="276">
        <v>120</v>
      </c>
      <c r="D540" s="276">
        <v>120</v>
      </c>
      <c r="E540" s="277">
        <f t="shared" si="51"/>
        <v>0</v>
      </c>
      <c r="F540" s="300">
        <f t="shared" si="52"/>
        <v>0</v>
      </c>
      <c r="G540" s="279"/>
    </row>
    <row r="541" spans="1:7" s="280" customFormat="1" ht="24.75" customHeight="1" x14ac:dyDescent="0.45">
      <c r="A541" s="274" t="s">
        <v>1477</v>
      </c>
      <c r="B541" s="275" t="s">
        <v>951</v>
      </c>
      <c r="C541" s="276">
        <v>13.6</v>
      </c>
      <c r="D541" s="276">
        <v>13.6</v>
      </c>
      <c r="E541" s="277">
        <f t="shared" si="51"/>
        <v>0</v>
      </c>
      <c r="F541" s="300">
        <f t="shared" si="52"/>
        <v>0</v>
      </c>
      <c r="G541" s="279"/>
    </row>
    <row r="542" spans="1:7" s="280" customFormat="1" ht="24.75" customHeight="1" x14ac:dyDescent="0.45">
      <c r="A542" s="274" t="s">
        <v>1478</v>
      </c>
      <c r="B542" s="275" t="s">
        <v>951</v>
      </c>
      <c r="C542" s="276">
        <v>17</v>
      </c>
      <c r="D542" s="276">
        <v>17</v>
      </c>
      <c r="E542" s="277">
        <f t="shared" si="51"/>
        <v>0</v>
      </c>
      <c r="F542" s="300">
        <f t="shared" si="52"/>
        <v>0</v>
      </c>
      <c r="G542" s="279"/>
    </row>
    <row r="543" spans="1:7" s="280" customFormat="1" ht="24.75" customHeight="1" x14ac:dyDescent="0.45">
      <c r="A543" s="274" t="s">
        <v>1479</v>
      </c>
      <c r="B543" s="275" t="s">
        <v>951</v>
      </c>
      <c r="C543" s="276">
        <v>272</v>
      </c>
      <c r="D543" s="276">
        <v>272</v>
      </c>
      <c r="E543" s="277">
        <f t="shared" si="51"/>
        <v>0</v>
      </c>
      <c r="F543" s="300">
        <f t="shared" si="52"/>
        <v>0</v>
      </c>
      <c r="G543" s="279"/>
    </row>
    <row r="544" spans="1:7" s="280" customFormat="1" ht="24.75" customHeight="1" x14ac:dyDescent="0.45">
      <c r="A544" s="274" t="s">
        <v>1480</v>
      </c>
      <c r="B544" s="275" t="s">
        <v>951</v>
      </c>
      <c r="C544" s="276">
        <v>340</v>
      </c>
      <c r="D544" s="276">
        <v>340</v>
      </c>
      <c r="E544" s="277">
        <f t="shared" si="51"/>
        <v>0</v>
      </c>
      <c r="F544" s="300">
        <f t="shared" si="52"/>
        <v>0</v>
      </c>
      <c r="G544" s="279"/>
    </row>
    <row r="545" spans="1:7" s="280" customFormat="1" ht="24.75" customHeight="1" x14ac:dyDescent="0.45">
      <c r="A545" s="274" t="s">
        <v>1481</v>
      </c>
      <c r="B545" s="275" t="s">
        <v>951</v>
      </c>
      <c r="C545" s="276">
        <v>106</v>
      </c>
      <c r="D545" s="276">
        <v>106</v>
      </c>
      <c r="E545" s="277">
        <f t="shared" si="51"/>
        <v>0</v>
      </c>
      <c r="F545" s="300">
        <f t="shared" si="52"/>
        <v>0</v>
      </c>
      <c r="G545" s="279"/>
    </row>
    <row r="546" spans="1:7" s="280" customFormat="1" ht="24.75" customHeight="1" x14ac:dyDescent="0.45">
      <c r="A546" s="274" t="s">
        <v>1482</v>
      </c>
      <c r="B546" s="275" t="s">
        <v>951</v>
      </c>
      <c r="C546" s="276">
        <v>6</v>
      </c>
      <c r="D546" s="276">
        <v>6</v>
      </c>
      <c r="E546" s="277">
        <f t="shared" si="51"/>
        <v>0</v>
      </c>
      <c r="F546" s="300">
        <f t="shared" si="52"/>
        <v>0</v>
      </c>
      <c r="G546" s="279"/>
    </row>
    <row r="547" spans="1:7" s="280" customFormat="1" ht="24.75" customHeight="1" x14ac:dyDescent="0.45">
      <c r="A547" s="274" t="s">
        <v>1483</v>
      </c>
      <c r="B547" s="275" t="s">
        <v>951</v>
      </c>
      <c r="C547" s="276">
        <v>27</v>
      </c>
      <c r="D547" s="276">
        <v>27</v>
      </c>
      <c r="E547" s="277">
        <f t="shared" si="51"/>
        <v>0</v>
      </c>
      <c r="F547" s="300">
        <f t="shared" si="52"/>
        <v>0</v>
      </c>
      <c r="G547" s="279"/>
    </row>
    <row r="548" spans="1:7" s="280" customFormat="1" ht="24.75" customHeight="1" x14ac:dyDescent="0.45">
      <c r="A548" s="274" t="s">
        <v>1484</v>
      </c>
      <c r="B548" s="275" t="s">
        <v>951</v>
      </c>
      <c r="C548" s="276">
        <v>110</v>
      </c>
      <c r="D548" s="276">
        <v>110</v>
      </c>
      <c r="E548" s="277">
        <f t="shared" si="51"/>
        <v>0</v>
      </c>
      <c r="F548" s="300">
        <f t="shared" si="52"/>
        <v>0</v>
      </c>
      <c r="G548" s="279"/>
    </row>
    <row r="549" spans="1:7" s="280" customFormat="1" ht="24.75" customHeight="1" x14ac:dyDescent="0.45">
      <c r="A549" s="274" t="s">
        <v>1485</v>
      </c>
      <c r="B549" s="275" t="s">
        <v>951</v>
      </c>
      <c r="C549" s="276">
        <v>100</v>
      </c>
      <c r="D549" s="276">
        <v>100</v>
      </c>
      <c r="E549" s="277">
        <f t="shared" si="51"/>
        <v>0</v>
      </c>
      <c r="F549" s="300">
        <f t="shared" si="52"/>
        <v>0</v>
      </c>
      <c r="G549" s="279"/>
    </row>
    <row r="550" spans="1:7" s="280" customFormat="1" ht="24.75" customHeight="1" x14ac:dyDescent="0.45">
      <c r="A550" s="274" t="s">
        <v>1486</v>
      </c>
      <c r="B550" s="275" t="s">
        <v>951</v>
      </c>
      <c r="C550" s="276">
        <v>6</v>
      </c>
      <c r="D550" s="276">
        <v>6</v>
      </c>
      <c r="E550" s="277">
        <f t="shared" si="51"/>
        <v>0</v>
      </c>
      <c r="F550" s="300">
        <f t="shared" si="52"/>
        <v>0</v>
      </c>
      <c r="G550" s="279"/>
    </row>
    <row r="551" spans="1:7" s="280" customFormat="1" ht="24.75" customHeight="1" x14ac:dyDescent="0.45">
      <c r="A551" s="274" t="s">
        <v>1487</v>
      </c>
      <c r="B551" s="275" t="s">
        <v>951</v>
      </c>
      <c r="C551" s="276">
        <v>12</v>
      </c>
      <c r="D551" s="276">
        <v>12</v>
      </c>
      <c r="E551" s="277">
        <f t="shared" si="51"/>
        <v>0</v>
      </c>
      <c r="F551" s="300">
        <f t="shared" si="52"/>
        <v>0</v>
      </c>
      <c r="G551" s="279"/>
    </row>
    <row r="552" spans="1:7" s="280" customFormat="1" ht="24.75" customHeight="1" x14ac:dyDescent="0.45">
      <c r="A552" s="274" t="s">
        <v>1488</v>
      </c>
      <c r="B552" s="275" t="s">
        <v>951</v>
      </c>
      <c r="C552" s="276">
        <v>8</v>
      </c>
      <c r="D552" s="276">
        <v>8</v>
      </c>
      <c r="E552" s="277">
        <f t="shared" si="51"/>
        <v>0</v>
      </c>
      <c r="F552" s="300">
        <f t="shared" si="52"/>
        <v>0</v>
      </c>
      <c r="G552" s="279"/>
    </row>
    <row r="553" spans="1:7" s="280" customFormat="1" ht="24.75" customHeight="1" x14ac:dyDescent="0.45">
      <c r="A553" s="274" t="s">
        <v>1387</v>
      </c>
      <c r="B553" s="275" t="s">
        <v>951</v>
      </c>
      <c r="C553" s="276">
        <v>17.899999999999999</v>
      </c>
      <c r="D553" s="276">
        <v>17.899999999999999</v>
      </c>
      <c r="E553" s="277">
        <f t="shared" si="51"/>
        <v>0</v>
      </c>
      <c r="F553" s="300">
        <f t="shared" si="52"/>
        <v>0</v>
      </c>
      <c r="G553" s="279"/>
    </row>
    <row r="554" spans="1:7" s="280" customFormat="1" ht="24.75" customHeight="1" x14ac:dyDescent="0.45">
      <c r="A554" s="274" t="s">
        <v>1388</v>
      </c>
      <c r="B554" s="275" t="s">
        <v>951</v>
      </c>
      <c r="C554" s="276">
        <v>14.3</v>
      </c>
      <c r="D554" s="276">
        <v>14.3</v>
      </c>
      <c r="E554" s="277">
        <f t="shared" si="51"/>
        <v>0</v>
      </c>
      <c r="F554" s="300">
        <f t="shared" si="52"/>
        <v>0</v>
      </c>
      <c r="G554" s="279"/>
    </row>
    <row r="555" spans="1:7" s="280" customFormat="1" ht="24.75" customHeight="1" x14ac:dyDescent="0.45">
      <c r="A555" s="274" t="s">
        <v>1489</v>
      </c>
      <c r="B555" s="275" t="s">
        <v>951</v>
      </c>
      <c r="C555" s="276">
        <v>18.7</v>
      </c>
      <c r="D555" s="276">
        <v>18.7</v>
      </c>
      <c r="E555" s="277">
        <f t="shared" si="51"/>
        <v>0</v>
      </c>
      <c r="F555" s="300">
        <f t="shared" si="52"/>
        <v>0</v>
      </c>
      <c r="G555" s="279"/>
    </row>
    <row r="556" spans="1:7" s="280" customFormat="1" ht="24.75" customHeight="1" x14ac:dyDescent="0.45">
      <c r="A556" s="274" t="s">
        <v>1490</v>
      </c>
      <c r="B556" s="275" t="s">
        <v>951</v>
      </c>
      <c r="C556" s="276">
        <v>15</v>
      </c>
      <c r="D556" s="276">
        <v>15</v>
      </c>
      <c r="E556" s="277">
        <f t="shared" si="51"/>
        <v>0</v>
      </c>
      <c r="F556" s="300">
        <f t="shared" si="52"/>
        <v>0</v>
      </c>
      <c r="G556" s="279"/>
    </row>
    <row r="557" spans="1:7" s="280" customFormat="1" ht="24.75" customHeight="1" x14ac:dyDescent="0.45">
      <c r="A557" s="274" t="s">
        <v>1491</v>
      </c>
      <c r="B557" s="275" t="s">
        <v>951</v>
      </c>
      <c r="C557" s="276">
        <v>61</v>
      </c>
      <c r="D557" s="276">
        <v>61</v>
      </c>
      <c r="E557" s="277">
        <f t="shared" si="51"/>
        <v>0</v>
      </c>
      <c r="F557" s="300">
        <f t="shared" si="52"/>
        <v>0</v>
      </c>
      <c r="G557" s="279"/>
    </row>
    <row r="558" spans="1:7" s="280" customFormat="1" ht="24.75" customHeight="1" x14ac:dyDescent="0.45">
      <c r="A558" s="274" t="s">
        <v>1492</v>
      </c>
      <c r="B558" s="275" t="s">
        <v>951</v>
      </c>
      <c r="C558" s="276">
        <v>30</v>
      </c>
      <c r="D558" s="276">
        <v>30</v>
      </c>
      <c r="E558" s="277">
        <f t="shared" si="51"/>
        <v>0</v>
      </c>
      <c r="F558" s="300">
        <f t="shared" si="52"/>
        <v>0</v>
      </c>
      <c r="G558" s="279"/>
    </row>
    <row r="559" spans="1:7" s="280" customFormat="1" ht="24.75" customHeight="1" x14ac:dyDescent="0.45">
      <c r="A559" s="274" t="s">
        <v>1493</v>
      </c>
      <c r="B559" s="275" t="s">
        <v>951</v>
      </c>
      <c r="C559" s="276">
        <v>24</v>
      </c>
      <c r="D559" s="276">
        <v>24</v>
      </c>
      <c r="E559" s="277">
        <f t="shared" si="51"/>
        <v>0</v>
      </c>
      <c r="F559" s="300">
        <f t="shared" si="52"/>
        <v>0</v>
      </c>
      <c r="G559" s="279"/>
    </row>
    <row r="560" spans="1:7" s="280" customFormat="1" ht="24.75" customHeight="1" x14ac:dyDescent="0.45">
      <c r="A560" s="274" t="s">
        <v>1494</v>
      </c>
      <c r="B560" s="275" t="s">
        <v>951</v>
      </c>
      <c r="C560" s="276">
        <v>54</v>
      </c>
      <c r="D560" s="276">
        <v>54</v>
      </c>
      <c r="E560" s="277">
        <f t="shared" si="51"/>
        <v>0</v>
      </c>
      <c r="F560" s="300">
        <f t="shared" si="52"/>
        <v>0</v>
      </c>
      <c r="G560" s="279"/>
    </row>
    <row r="561" spans="1:7" s="280" customFormat="1" ht="24.75" customHeight="1" x14ac:dyDescent="0.45">
      <c r="A561" s="274" t="s">
        <v>1495</v>
      </c>
      <c r="B561" s="275" t="s">
        <v>951</v>
      </c>
      <c r="C561" s="276">
        <v>100</v>
      </c>
      <c r="D561" s="276">
        <v>100</v>
      </c>
      <c r="E561" s="277">
        <f t="shared" si="51"/>
        <v>0</v>
      </c>
      <c r="F561" s="300">
        <f t="shared" si="52"/>
        <v>0</v>
      </c>
      <c r="G561" s="279"/>
    </row>
    <row r="562" spans="1:7" s="280" customFormat="1" ht="24.75" customHeight="1" x14ac:dyDescent="0.45">
      <c r="A562" s="274" t="s">
        <v>1496</v>
      </c>
      <c r="B562" s="275" t="s">
        <v>951</v>
      </c>
      <c r="C562" s="276">
        <v>31.5</v>
      </c>
      <c r="D562" s="276">
        <v>31.5</v>
      </c>
      <c r="E562" s="277">
        <f t="shared" si="51"/>
        <v>0</v>
      </c>
      <c r="F562" s="300">
        <f t="shared" si="52"/>
        <v>0</v>
      </c>
      <c r="G562" s="279"/>
    </row>
    <row r="563" spans="1:7" s="280" customFormat="1" ht="24.75" customHeight="1" x14ac:dyDescent="0.45">
      <c r="A563" s="274" t="s">
        <v>1497</v>
      </c>
      <c r="B563" s="275" t="s">
        <v>951</v>
      </c>
      <c r="C563" s="276">
        <v>25.2</v>
      </c>
      <c r="D563" s="276">
        <v>25.2</v>
      </c>
      <c r="E563" s="277">
        <f t="shared" si="51"/>
        <v>0</v>
      </c>
      <c r="F563" s="300">
        <f t="shared" si="52"/>
        <v>0</v>
      </c>
      <c r="G563" s="279"/>
    </row>
    <row r="564" spans="1:7" s="280" customFormat="1" ht="24.75" customHeight="1" x14ac:dyDescent="0.45">
      <c r="A564" s="274" t="s">
        <v>1498</v>
      </c>
      <c r="B564" s="275" t="s">
        <v>951</v>
      </c>
      <c r="C564" s="276">
        <v>8.4</v>
      </c>
      <c r="D564" s="276">
        <v>8.4</v>
      </c>
      <c r="E564" s="277">
        <f t="shared" si="51"/>
        <v>0</v>
      </c>
      <c r="F564" s="300">
        <f t="shared" si="52"/>
        <v>0</v>
      </c>
      <c r="G564" s="279"/>
    </row>
    <row r="565" spans="1:7" s="280" customFormat="1" ht="24.75" customHeight="1" x14ac:dyDescent="0.45">
      <c r="A565" s="274" t="s">
        <v>1499</v>
      </c>
      <c r="B565" s="275" t="s">
        <v>951</v>
      </c>
      <c r="C565" s="276">
        <v>7.2</v>
      </c>
      <c r="D565" s="276">
        <v>7.2</v>
      </c>
      <c r="E565" s="277">
        <f t="shared" si="51"/>
        <v>0</v>
      </c>
      <c r="F565" s="300">
        <f t="shared" si="52"/>
        <v>0</v>
      </c>
      <c r="G565" s="279"/>
    </row>
    <row r="566" spans="1:7" s="280" customFormat="1" ht="24.75" customHeight="1" x14ac:dyDescent="0.45">
      <c r="A566" s="274" t="s">
        <v>1500</v>
      </c>
      <c r="B566" s="275" t="s">
        <v>951</v>
      </c>
      <c r="C566" s="276">
        <v>10.55</v>
      </c>
      <c r="D566" s="276">
        <v>10.55</v>
      </c>
      <c r="E566" s="277">
        <f t="shared" si="51"/>
        <v>0</v>
      </c>
      <c r="F566" s="300">
        <f t="shared" si="52"/>
        <v>0</v>
      </c>
      <c r="G566" s="279"/>
    </row>
    <row r="567" spans="1:7" s="280" customFormat="1" ht="24.75" customHeight="1" x14ac:dyDescent="0.45">
      <c r="A567" s="274" t="s">
        <v>1501</v>
      </c>
      <c r="B567" s="275" t="s">
        <v>951</v>
      </c>
      <c r="C567" s="276">
        <v>8.6999999999999993</v>
      </c>
      <c r="D567" s="276">
        <v>8.6999999999999993</v>
      </c>
      <c r="E567" s="277">
        <f t="shared" si="51"/>
        <v>0</v>
      </c>
      <c r="F567" s="300">
        <f t="shared" si="52"/>
        <v>0</v>
      </c>
      <c r="G567" s="279"/>
    </row>
    <row r="568" spans="1:7" s="280" customFormat="1" ht="24.75" customHeight="1" x14ac:dyDescent="0.45">
      <c r="A568" s="274" t="s">
        <v>1502</v>
      </c>
      <c r="B568" s="275" t="s">
        <v>951</v>
      </c>
      <c r="C568" s="276">
        <v>12.7</v>
      </c>
      <c r="D568" s="276">
        <v>12.7</v>
      </c>
      <c r="E568" s="277">
        <f t="shared" si="51"/>
        <v>0</v>
      </c>
      <c r="F568" s="300">
        <f t="shared" si="52"/>
        <v>0</v>
      </c>
      <c r="G568" s="279"/>
    </row>
    <row r="569" spans="1:7" s="280" customFormat="1" ht="24.75" customHeight="1" x14ac:dyDescent="0.45">
      <c r="A569" s="274" t="s">
        <v>1502</v>
      </c>
      <c r="B569" s="275" t="s">
        <v>951</v>
      </c>
      <c r="C569" s="276">
        <v>10.199999999999999</v>
      </c>
      <c r="D569" s="276">
        <v>10.199999999999999</v>
      </c>
      <c r="E569" s="277">
        <f t="shared" si="51"/>
        <v>0</v>
      </c>
      <c r="F569" s="300">
        <f t="shared" si="52"/>
        <v>0</v>
      </c>
      <c r="G569" s="279"/>
    </row>
    <row r="570" spans="1:7" s="280" customFormat="1" ht="24.75" customHeight="1" x14ac:dyDescent="0.45">
      <c r="A570" s="274" t="s">
        <v>1503</v>
      </c>
      <c r="B570" s="275" t="s">
        <v>951</v>
      </c>
      <c r="C570" s="276">
        <v>6.8</v>
      </c>
      <c r="D570" s="276">
        <v>6.8</v>
      </c>
      <c r="E570" s="277">
        <f t="shared" si="51"/>
        <v>0</v>
      </c>
      <c r="F570" s="300">
        <f t="shared" si="52"/>
        <v>0</v>
      </c>
      <c r="G570" s="279"/>
    </row>
    <row r="571" spans="1:7" s="280" customFormat="1" ht="24.75" customHeight="1" x14ac:dyDescent="0.45">
      <c r="A571" s="274" t="s">
        <v>1504</v>
      </c>
      <c r="B571" s="275" t="s">
        <v>951</v>
      </c>
      <c r="C571" s="276">
        <v>3.3</v>
      </c>
      <c r="D571" s="276">
        <v>3.3</v>
      </c>
      <c r="E571" s="277">
        <f t="shared" si="51"/>
        <v>0</v>
      </c>
      <c r="F571" s="300">
        <f t="shared" si="52"/>
        <v>0</v>
      </c>
      <c r="G571" s="279"/>
    </row>
    <row r="572" spans="1:7" s="280" customFormat="1" ht="24.75" customHeight="1" x14ac:dyDescent="0.45">
      <c r="A572" s="274" t="s">
        <v>1505</v>
      </c>
      <c r="B572" s="275" t="s">
        <v>951</v>
      </c>
      <c r="C572" s="276">
        <v>5.5</v>
      </c>
      <c r="D572" s="276">
        <v>5.5</v>
      </c>
      <c r="E572" s="277">
        <f t="shared" si="51"/>
        <v>0</v>
      </c>
      <c r="F572" s="300">
        <f t="shared" si="52"/>
        <v>0</v>
      </c>
      <c r="G572" s="279"/>
    </row>
    <row r="573" spans="1:7" s="280" customFormat="1" ht="24.75" customHeight="1" x14ac:dyDescent="0.45">
      <c r="A573" s="274" t="s">
        <v>1506</v>
      </c>
      <c r="B573" s="275" t="s">
        <v>951</v>
      </c>
      <c r="C573" s="276">
        <v>65.099999999999994</v>
      </c>
      <c r="D573" s="276">
        <v>65.099999999999994</v>
      </c>
      <c r="E573" s="277">
        <f t="shared" si="51"/>
        <v>0</v>
      </c>
      <c r="F573" s="300">
        <f t="shared" si="52"/>
        <v>0</v>
      </c>
      <c r="G573" s="279"/>
    </row>
    <row r="574" spans="1:7" s="280" customFormat="1" ht="24.75" customHeight="1" x14ac:dyDescent="0.45">
      <c r="A574" s="274" t="s">
        <v>1507</v>
      </c>
      <c r="B574" s="275" t="s">
        <v>951</v>
      </c>
      <c r="C574" s="276">
        <v>109.2</v>
      </c>
      <c r="D574" s="276">
        <v>109.2</v>
      </c>
      <c r="E574" s="277">
        <f t="shared" si="51"/>
        <v>0</v>
      </c>
      <c r="F574" s="300">
        <f t="shared" si="52"/>
        <v>0</v>
      </c>
      <c r="G574" s="279"/>
    </row>
    <row r="575" spans="1:7" s="280" customFormat="1" ht="24.75" customHeight="1" x14ac:dyDescent="0.45">
      <c r="A575" s="274" t="s">
        <v>1508</v>
      </c>
      <c r="B575" s="275" t="s">
        <v>951</v>
      </c>
      <c r="C575" s="276">
        <v>30</v>
      </c>
      <c r="D575" s="276">
        <v>30</v>
      </c>
      <c r="E575" s="277">
        <f t="shared" si="51"/>
        <v>0</v>
      </c>
      <c r="F575" s="300">
        <f t="shared" si="52"/>
        <v>0</v>
      </c>
      <c r="G575" s="279"/>
    </row>
    <row r="576" spans="1:7" s="280" customFormat="1" ht="24.75" customHeight="1" x14ac:dyDescent="0.45">
      <c r="A576" s="274" t="s">
        <v>1509</v>
      </c>
      <c r="B576" s="275" t="s">
        <v>951</v>
      </c>
      <c r="C576" s="276">
        <v>6</v>
      </c>
      <c r="D576" s="276">
        <v>6</v>
      </c>
      <c r="E576" s="277">
        <f t="shared" si="51"/>
        <v>0</v>
      </c>
      <c r="F576" s="300">
        <f t="shared" si="52"/>
        <v>0</v>
      </c>
      <c r="G576" s="279"/>
    </row>
    <row r="577" spans="1:7" s="280" customFormat="1" ht="24.75" customHeight="1" x14ac:dyDescent="0.45">
      <c r="A577" s="269" t="s">
        <v>1510</v>
      </c>
      <c r="B577" s="287"/>
      <c r="C577" s="288"/>
      <c r="D577" s="288"/>
      <c r="E577" s="289"/>
      <c r="F577" s="290"/>
      <c r="G577" s="279"/>
    </row>
    <row r="578" spans="1:7" s="280" customFormat="1" ht="24.75" customHeight="1" x14ac:dyDescent="0.45">
      <c r="A578" s="274" t="s">
        <v>1511</v>
      </c>
      <c r="B578" s="275" t="s">
        <v>951</v>
      </c>
      <c r="C578" s="276">
        <v>4180</v>
      </c>
      <c r="D578" s="276">
        <v>4180</v>
      </c>
      <c r="E578" s="277">
        <f t="shared" ref="E578:E631" si="53">D578-C578</f>
        <v>0</v>
      </c>
      <c r="F578" s="278">
        <f t="shared" ref="F578:F631" si="54">IFERROR(E578/C578,"na")</f>
        <v>0</v>
      </c>
      <c r="G578" s="279"/>
    </row>
    <row r="579" spans="1:7" s="280" customFormat="1" ht="24.75" customHeight="1" x14ac:dyDescent="0.45">
      <c r="A579" s="274" t="s">
        <v>1512</v>
      </c>
      <c r="B579" s="275" t="s">
        <v>951</v>
      </c>
      <c r="C579" s="276">
        <v>6930</v>
      </c>
      <c r="D579" s="276">
        <v>6930</v>
      </c>
      <c r="E579" s="277">
        <f t="shared" si="53"/>
        <v>0</v>
      </c>
      <c r="F579" s="278">
        <f t="shared" si="54"/>
        <v>0</v>
      </c>
      <c r="G579" s="279"/>
    </row>
    <row r="580" spans="1:7" s="280" customFormat="1" ht="24.75" customHeight="1" x14ac:dyDescent="0.45">
      <c r="A580" s="274" t="s">
        <v>1513</v>
      </c>
      <c r="B580" s="275" t="s">
        <v>951</v>
      </c>
      <c r="C580" s="276">
        <v>6300</v>
      </c>
      <c r="D580" s="276">
        <v>6300</v>
      </c>
      <c r="E580" s="277">
        <f t="shared" si="53"/>
        <v>0</v>
      </c>
      <c r="F580" s="278">
        <f t="shared" si="54"/>
        <v>0</v>
      </c>
      <c r="G580" s="279"/>
    </row>
    <row r="581" spans="1:7" s="280" customFormat="1" ht="24.75" customHeight="1" x14ac:dyDescent="0.45">
      <c r="A581" s="274" t="s">
        <v>1514</v>
      </c>
      <c r="B581" s="275" t="s">
        <v>951</v>
      </c>
      <c r="C581" s="276">
        <v>3100</v>
      </c>
      <c r="D581" s="276">
        <v>3100</v>
      </c>
      <c r="E581" s="277">
        <f t="shared" si="53"/>
        <v>0</v>
      </c>
      <c r="F581" s="278">
        <f t="shared" si="54"/>
        <v>0</v>
      </c>
      <c r="G581" s="279"/>
    </row>
    <row r="582" spans="1:7" s="280" customFormat="1" ht="24.75" customHeight="1" x14ac:dyDescent="0.45">
      <c r="A582" s="274" t="s">
        <v>1515</v>
      </c>
      <c r="B582" s="275" t="s">
        <v>951</v>
      </c>
      <c r="C582" s="276">
        <v>5100</v>
      </c>
      <c r="D582" s="276">
        <v>5100</v>
      </c>
      <c r="E582" s="277">
        <f t="shared" si="53"/>
        <v>0</v>
      </c>
      <c r="F582" s="278">
        <f t="shared" si="54"/>
        <v>0</v>
      </c>
      <c r="G582" s="279"/>
    </row>
    <row r="583" spans="1:7" s="280" customFormat="1" ht="24.75" customHeight="1" x14ac:dyDescent="0.45">
      <c r="A583" s="274" t="s">
        <v>1516</v>
      </c>
      <c r="B583" s="275" t="s">
        <v>951</v>
      </c>
      <c r="C583" s="276">
        <v>815</v>
      </c>
      <c r="D583" s="276">
        <v>815</v>
      </c>
      <c r="E583" s="277">
        <f t="shared" si="53"/>
        <v>0</v>
      </c>
      <c r="F583" s="278">
        <f t="shared" si="54"/>
        <v>0</v>
      </c>
      <c r="G583" s="279"/>
    </row>
    <row r="584" spans="1:7" s="280" customFormat="1" ht="24.75" customHeight="1" x14ac:dyDescent="0.45">
      <c r="A584" s="274" t="s">
        <v>1517</v>
      </c>
      <c r="B584" s="275" t="s">
        <v>951</v>
      </c>
      <c r="C584" s="276">
        <v>70</v>
      </c>
      <c r="D584" s="276">
        <v>70</v>
      </c>
      <c r="E584" s="277">
        <f t="shared" si="53"/>
        <v>0</v>
      </c>
      <c r="F584" s="278">
        <f t="shared" si="54"/>
        <v>0</v>
      </c>
      <c r="G584" s="279"/>
    </row>
    <row r="585" spans="1:7" s="280" customFormat="1" ht="24.75" customHeight="1" x14ac:dyDescent="0.45">
      <c r="A585" s="274" t="s">
        <v>1518</v>
      </c>
      <c r="B585" s="275" t="s">
        <v>951</v>
      </c>
      <c r="C585" s="276">
        <v>70</v>
      </c>
      <c r="D585" s="276">
        <v>70</v>
      </c>
      <c r="E585" s="277">
        <f t="shared" si="53"/>
        <v>0</v>
      </c>
      <c r="F585" s="278">
        <f t="shared" si="54"/>
        <v>0</v>
      </c>
      <c r="G585" s="279"/>
    </row>
    <row r="586" spans="1:7" s="280" customFormat="1" ht="24.75" customHeight="1" x14ac:dyDescent="0.45">
      <c r="A586" s="274" t="s">
        <v>1519</v>
      </c>
      <c r="B586" s="275" t="s">
        <v>951</v>
      </c>
      <c r="C586" s="276">
        <v>62.5</v>
      </c>
      <c r="D586" s="276">
        <v>62.5</v>
      </c>
      <c r="E586" s="277">
        <f t="shared" si="53"/>
        <v>0</v>
      </c>
      <c r="F586" s="278">
        <f t="shared" si="54"/>
        <v>0</v>
      </c>
      <c r="G586" s="279"/>
    </row>
    <row r="587" spans="1:7" s="280" customFormat="1" ht="24.75" customHeight="1" x14ac:dyDescent="0.45">
      <c r="A587" s="274" t="s">
        <v>1520</v>
      </c>
      <c r="B587" s="275" t="s">
        <v>951</v>
      </c>
      <c r="C587" s="276">
        <v>62.5</v>
      </c>
      <c r="D587" s="276">
        <v>62.5</v>
      </c>
      <c r="E587" s="277">
        <f t="shared" si="53"/>
        <v>0</v>
      </c>
      <c r="F587" s="278">
        <f t="shared" si="54"/>
        <v>0</v>
      </c>
      <c r="G587" s="279"/>
    </row>
    <row r="588" spans="1:7" s="280" customFormat="1" ht="24.75" customHeight="1" x14ac:dyDescent="0.45">
      <c r="A588" s="274" t="s">
        <v>1521</v>
      </c>
      <c r="B588" s="275" t="s">
        <v>951</v>
      </c>
      <c r="C588" s="276">
        <v>52.5</v>
      </c>
      <c r="D588" s="276">
        <v>52.5</v>
      </c>
      <c r="E588" s="277">
        <f t="shared" si="53"/>
        <v>0</v>
      </c>
      <c r="F588" s="278">
        <f t="shared" si="54"/>
        <v>0</v>
      </c>
      <c r="G588" s="279"/>
    </row>
    <row r="589" spans="1:7" s="280" customFormat="1" ht="24.75" customHeight="1" x14ac:dyDescent="0.45">
      <c r="A589" s="274" t="s">
        <v>1522</v>
      </c>
      <c r="B589" s="275" t="s">
        <v>951</v>
      </c>
      <c r="C589" s="276">
        <v>52.5</v>
      </c>
      <c r="D589" s="276">
        <v>52.5</v>
      </c>
      <c r="E589" s="277">
        <f t="shared" si="53"/>
        <v>0</v>
      </c>
      <c r="F589" s="278">
        <f t="shared" si="54"/>
        <v>0</v>
      </c>
      <c r="G589" s="279"/>
    </row>
    <row r="590" spans="1:7" s="280" customFormat="1" ht="24.75" customHeight="1" x14ac:dyDescent="0.45">
      <c r="A590" s="274" t="s">
        <v>1523</v>
      </c>
      <c r="B590" s="275" t="s">
        <v>951</v>
      </c>
      <c r="C590" s="276">
        <v>52.5</v>
      </c>
      <c r="D590" s="276">
        <v>52.5</v>
      </c>
      <c r="E590" s="277">
        <f t="shared" si="53"/>
        <v>0</v>
      </c>
      <c r="F590" s="278">
        <f t="shared" si="54"/>
        <v>0</v>
      </c>
      <c r="G590" s="279"/>
    </row>
    <row r="591" spans="1:7" s="280" customFormat="1" ht="24.75" customHeight="1" x14ac:dyDescent="0.45">
      <c r="A591" s="274" t="s">
        <v>1524</v>
      </c>
      <c r="B591" s="275" t="s">
        <v>951</v>
      </c>
      <c r="C591" s="276">
        <v>143</v>
      </c>
      <c r="D591" s="276">
        <v>143</v>
      </c>
      <c r="E591" s="277">
        <f t="shared" si="53"/>
        <v>0</v>
      </c>
      <c r="F591" s="278">
        <f t="shared" si="54"/>
        <v>0</v>
      </c>
      <c r="G591" s="279"/>
    </row>
    <row r="592" spans="1:7" s="280" customFormat="1" ht="24.75" customHeight="1" x14ac:dyDescent="0.45">
      <c r="A592" s="274" t="s">
        <v>1525</v>
      </c>
      <c r="B592" s="275" t="s">
        <v>951</v>
      </c>
      <c r="C592" s="276">
        <v>143</v>
      </c>
      <c r="D592" s="276">
        <v>143</v>
      </c>
      <c r="E592" s="277">
        <f t="shared" si="53"/>
        <v>0</v>
      </c>
      <c r="F592" s="278">
        <f t="shared" si="54"/>
        <v>0</v>
      </c>
      <c r="G592" s="279"/>
    </row>
    <row r="593" spans="1:7" s="280" customFormat="1" ht="24.75" customHeight="1" x14ac:dyDescent="0.45">
      <c r="A593" s="274" t="s">
        <v>1526</v>
      </c>
      <c r="B593" s="275" t="s">
        <v>951</v>
      </c>
      <c r="C593" s="276">
        <v>122</v>
      </c>
      <c r="D593" s="276">
        <v>122</v>
      </c>
      <c r="E593" s="277">
        <f t="shared" si="53"/>
        <v>0</v>
      </c>
      <c r="F593" s="278">
        <f t="shared" si="54"/>
        <v>0</v>
      </c>
      <c r="G593" s="279"/>
    </row>
    <row r="594" spans="1:7" s="280" customFormat="1" ht="24.75" customHeight="1" x14ac:dyDescent="0.45">
      <c r="A594" s="274" t="s">
        <v>1527</v>
      </c>
      <c r="B594" s="275" t="s">
        <v>951</v>
      </c>
      <c r="C594" s="276">
        <v>105</v>
      </c>
      <c r="D594" s="276">
        <v>105</v>
      </c>
      <c r="E594" s="277">
        <f t="shared" si="53"/>
        <v>0</v>
      </c>
      <c r="F594" s="278">
        <f t="shared" si="54"/>
        <v>0</v>
      </c>
      <c r="G594" s="279"/>
    </row>
    <row r="595" spans="1:7" s="280" customFormat="1" ht="24.75" customHeight="1" x14ac:dyDescent="0.45">
      <c r="A595" s="274" t="s">
        <v>1528</v>
      </c>
      <c r="B595" s="275" t="s">
        <v>951</v>
      </c>
      <c r="C595" s="276">
        <v>90</v>
      </c>
      <c r="D595" s="276">
        <v>90</v>
      </c>
      <c r="E595" s="277">
        <f t="shared" si="53"/>
        <v>0</v>
      </c>
      <c r="F595" s="278">
        <f t="shared" si="54"/>
        <v>0</v>
      </c>
      <c r="G595" s="279"/>
    </row>
    <row r="596" spans="1:7" s="280" customFormat="1" ht="24.75" customHeight="1" x14ac:dyDescent="0.45">
      <c r="A596" s="274" t="s">
        <v>1529</v>
      </c>
      <c r="B596" s="275" t="s">
        <v>951</v>
      </c>
      <c r="C596" s="276">
        <v>90</v>
      </c>
      <c r="D596" s="276">
        <v>90</v>
      </c>
      <c r="E596" s="277">
        <f t="shared" si="53"/>
        <v>0</v>
      </c>
      <c r="F596" s="278">
        <f t="shared" si="54"/>
        <v>0</v>
      </c>
      <c r="G596" s="279"/>
    </row>
    <row r="597" spans="1:7" s="280" customFormat="1" ht="24.75" customHeight="1" x14ac:dyDescent="0.45">
      <c r="A597" s="274" t="s">
        <v>1530</v>
      </c>
      <c r="B597" s="275" t="s">
        <v>951</v>
      </c>
      <c r="C597" s="276">
        <v>90</v>
      </c>
      <c r="D597" s="276">
        <v>90</v>
      </c>
      <c r="E597" s="277">
        <f t="shared" si="53"/>
        <v>0</v>
      </c>
      <c r="F597" s="278">
        <f t="shared" si="54"/>
        <v>0</v>
      </c>
      <c r="G597" s="279"/>
    </row>
    <row r="598" spans="1:7" s="280" customFormat="1" ht="24.75" customHeight="1" x14ac:dyDescent="0.45">
      <c r="A598" s="274" t="s">
        <v>1531</v>
      </c>
      <c r="B598" s="275" t="s">
        <v>951</v>
      </c>
      <c r="C598" s="276">
        <v>52.5</v>
      </c>
      <c r="D598" s="276">
        <v>52.5</v>
      </c>
      <c r="E598" s="277">
        <f t="shared" si="53"/>
        <v>0</v>
      </c>
      <c r="F598" s="278">
        <f t="shared" si="54"/>
        <v>0</v>
      </c>
      <c r="G598" s="279"/>
    </row>
    <row r="599" spans="1:7" s="280" customFormat="1" ht="24.75" customHeight="1" x14ac:dyDescent="0.45">
      <c r="A599" s="274" t="s">
        <v>1532</v>
      </c>
      <c r="B599" s="275" t="s">
        <v>951</v>
      </c>
      <c r="C599" s="276">
        <v>52.5</v>
      </c>
      <c r="D599" s="276">
        <v>52.5</v>
      </c>
      <c r="E599" s="277">
        <f t="shared" si="53"/>
        <v>0</v>
      </c>
      <c r="F599" s="278">
        <f t="shared" si="54"/>
        <v>0</v>
      </c>
      <c r="G599" s="279"/>
    </row>
    <row r="600" spans="1:7" s="280" customFormat="1" ht="24.75" customHeight="1" x14ac:dyDescent="0.45">
      <c r="A600" s="274" t="s">
        <v>1533</v>
      </c>
      <c r="B600" s="275" t="s">
        <v>951</v>
      </c>
      <c r="C600" s="276">
        <v>55</v>
      </c>
      <c r="D600" s="276">
        <v>55</v>
      </c>
      <c r="E600" s="277">
        <f t="shared" si="53"/>
        <v>0</v>
      </c>
      <c r="F600" s="278">
        <f t="shared" si="54"/>
        <v>0</v>
      </c>
      <c r="G600" s="279"/>
    </row>
    <row r="601" spans="1:7" s="280" customFormat="1" ht="24.75" customHeight="1" x14ac:dyDescent="0.45">
      <c r="A601" s="274" t="s">
        <v>1534</v>
      </c>
      <c r="B601" s="275" t="s">
        <v>951</v>
      </c>
      <c r="C601" s="276">
        <v>45</v>
      </c>
      <c r="D601" s="276">
        <v>45</v>
      </c>
      <c r="E601" s="277">
        <f t="shared" si="53"/>
        <v>0</v>
      </c>
      <c r="F601" s="278">
        <f t="shared" si="54"/>
        <v>0</v>
      </c>
      <c r="G601" s="279"/>
    </row>
    <row r="602" spans="1:7" s="280" customFormat="1" ht="24.75" customHeight="1" x14ac:dyDescent="0.45">
      <c r="A602" s="274" t="s">
        <v>1535</v>
      </c>
      <c r="B602" s="275" t="s">
        <v>951</v>
      </c>
      <c r="C602" s="276">
        <v>133.25</v>
      </c>
      <c r="D602" s="276">
        <v>133.25</v>
      </c>
      <c r="E602" s="277">
        <f t="shared" si="53"/>
        <v>0</v>
      </c>
      <c r="F602" s="278">
        <f t="shared" si="54"/>
        <v>0</v>
      </c>
      <c r="G602" s="279"/>
    </row>
    <row r="603" spans="1:7" s="280" customFormat="1" ht="24.75" customHeight="1" x14ac:dyDescent="0.45">
      <c r="A603" s="274" t="s">
        <v>1536</v>
      </c>
      <c r="B603" s="275" t="s">
        <v>951</v>
      </c>
      <c r="C603" s="276">
        <v>67.650000000000006</v>
      </c>
      <c r="D603" s="276">
        <v>67.650000000000006</v>
      </c>
      <c r="E603" s="277">
        <f t="shared" si="53"/>
        <v>0</v>
      </c>
      <c r="F603" s="278">
        <f t="shared" si="54"/>
        <v>0</v>
      </c>
      <c r="G603" s="279"/>
    </row>
    <row r="604" spans="1:7" s="280" customFormat="1" ht="24.75" customHeight="1" x14ac:dyDescent="0.45">
      <c r="A604" s="274" t="s">
        <v>1537</v>
      </c>
      <c r="B604" s="275" t="s">
        <v>951</v>
      </c>
      <c r="C604" s="276">
        <v>67.650000000000006</v>
      </c>
      <c r="D604" s="276">
        <v>67.650000000000006</v>
      </c>
      <c r="E604" s="277">
        <f t="shared" si="53"/>
        <v>0</v>
      </c>
      <c r="F604" s="278">
        <f t="shared" si="54"/>
        <v>0</v>
      </c>
      <c r="G604" s="279"/>
    </row>
    <row r="605" spans="1:7" s="280" customFormat="1" ht="24.75" customHeight="1" x14ac:dyDescent="0.45">
      <c r="A605" s="274" t="s">
        <v>1538</v>
      </c>
      <c r="B605" s="275" t="s">
        <v>951</v>
      </c>
      <c r="C605" s="276">
        <v>280</v>
      </c>
      <c r="D605" s="276">
        <v>280</v>
      </c>
      <c r="E605" s="277">
        <f t="shared" si="53"/>
        <v>0</v>
      </c>
      <c r="F605" s="278">
        <f t="shared" si="54"/>
        <v>0</v>
      </c>
      <c r="G605" s="279"/>
    </row>
    <row r="606" spans="1:7" s="280" customFormat="1" ht="24.75" customHeight="1" x14ac:dyDescent="0.45">
      <c r="A606" s="274" t="s">
        <v>1539</v>
      </c>
      <c r="B606" s="275" t="s">
        <v>951</v>
      </c>
      <c r="C606" s="276">
        <v>740</v>
      </c>
      <c r="D606" s="276">
        <v>740</v>
      </c>
      <c r="E606" s="277">
        <f t="shared" si="53"/>
        <v>0</v>
      </c>
      <c r="F606" s="278">
        <f t="shared" si="54"/>
        <v>0</v>
      </c>
      <c r="G606" s="279"/>
    </row>
    <row r="607" spans="1:7" s="280" customFormat="1" ht="24.75" customHeight="1" x14ac:dyDescent="0.45">
      <c r="A607" s="274" t="s">
        <v>1540</v>
      </c>
      <c r="B607" s="275" t="s">
        <v>951</v>
      </c>
      <c r="C607" s="276">
        <v>95</v>
      </c>
      <c r="D607" s="276">
        <v>95</v>
      </c>
      <c r="E607" s="277">
        <f t="shared" si="53"/>
        <v>0</v>
      </c>
      <c r="F607" s="278">
        <f t="shared" si="54"/>
        <v>0</v>
      </c>
      <c r="G607" s="279"/>
    </row>
    <row r="608" spans="1:7" s="280" customFormat="1" ht="24.75" customHeight="1" x14ac:dyDescent="0.45">
      <c r="A608" s="274" t="s">
        <v>1541</v>
      </c>
      <c r="B608" s="275" t="s">
        <v>951</v>
      </c>
      <c r="C608" s="276">
        <v>13</v>
      </c>
      <c r="D608" s="276">
        <v>13</v>
      </c>
      <c r="E608" s="277">
        <f t="shared" si="53"/>
        <v>0</v>
      </c>
      <c r="F608" s="278">
        <f t="shared" si="54"/>
        <v>0</v>
      </c>
      <c r="G608" s="279"/>
    </row>
    <row r="609" spans="1:7" s="280" customFormat="1" ht="24.75" customHeight="1" x14ac:dyDescent="0.45">
      <c r="A609" s="274" t="s">
        <v>1542</v>
      </c>
      <c r="B609" s="275" t="s">
        <v>951</v>
      </c>
      <c r="C609" s="276">
        <v>19</v>
      </c>
      <c r="D609" s="276">
        <v>19</v>
      </c>
      <c r="E609" s="277">
        <f t="shared" si="53"/>
        <v>0</v>
      </c>
      <c r="F609" s="278">
        <f t="shared" si="54"/>
        <v>0</v>
      </c>
      <c r="G609" s="279"/>
    </row>
    <row r="610" spans="1:7" s="280" customFormat="1" ht="24.75" customHeight="1" x14ac:dyDescent="0.45">
      <c r="A610" s="274" t="s">
        <v>1543</v>
      </c>
      <c r="B610" s="275" t="s">
        <v>951</v>
      </c>
      <c r="C610" s="276">
        <v>1</v>
      </c>
      <c r="D610" s="276">
        <v>1</v>
      </c>
      <c r="E610" s="277">
        <f t="shared" si="53"/>
        <v>0</v>
      </c>
      <c r="F610" s="278">
        <f t="shared" si="54"/>
        <v>0</v>
      </c>
      <c r="G610" s="279"/>
    </row>
    <row r="611" spans="1:7" s="280" customFormat="1" ht="24.75" customHeight="1" x14ac:dyDescent="0.45">
      <c r="A611" s="274" t="s">
        <v>1544</v>
      </c>
      <c r="B611" s="275" t="s">
        <v>951</v>
      </c>
      <c r="C611" s="276">
        <v>18</v>
      </c>
      <c r="D611" s="276">
        <v>18</v>
      </c>
      <c r="E611" s="277">
        <f t="shared" si="53"/>
        <v>0</v>
      </c>
      <c r="F611" s="278">
        <f t="shared" si="54"/>
        <v>0</v>
      </c>
      <c r="G611" s="279"/>
    </row>
    <row r="612" spans="1:7" s="280" customFormat="1" ht="24.75" customHeight="1" x14ac:dyDescent="0.45">
      <c r="A612" s="274" t="s">
        <v>1545</v>
      </c>
      <c r="B612" s="275" t="s">
        <v>951</v>
      </c>
      <c r="C612" s="276">
        <v>39.25</v>
      </c>
      <c r="D612" s="276">
        <v>39.25</v>
      </c>
      <c r="E612" s="277">
        <f t="shared" si="53"/>
        <v>0</v>
      </c>
      <c r="F612" s="278">
        <f t="shared" si="54"/>
        <v>0</v>
      </c>
      <c r="G612" s="279"/>
    </row>
    <row r="613" spans="1:7" s="280" customFormat="1" ht="24.75" customHeight="1" x14ac:dyDescent="0.45">
      <c r="A613" s="274" t="s">
        <v>1546</v>
      </c>
      <c r="B613" s="275" t="s">
        <v>951</v>
      </c>
      <c r="C613" s="276">
        <v>32</v>
      </c>
      <c r="D613" s="276">
        <v>32</v>
      </c>
      <c r="E613" s="277">
        <f t="shared" si="53"/>
        <v>0</v>
      </c>
      <c r="F613" s="278">
        <f t="shared" si="54"/>
        <v>0</v>
      </c>
      <c r="G613" s="279"/>
    </row>
    <row r="614" spans="1:7" s="280" customFormat="1" ht="24.75" customHeight="1" x14ac:dyDescent="0.45">
      <c r="A614" s="274" t="s">
        <v>1547</v>
      </c>
      <c r="B614" s="275" t="s">
        <v>951</v>
      </c>
      <c r="C614" s="276">
        <v>4</v>
      </c>
      <c r="D614" s="276">
        <v>4</v>
      </c>
      <c r="E614" s="277">
        <f t="shared" si="53"/>
        <v>0</v>
      </c>
      <c r="F614" s="278">
        <f t="shared" si="54"/>
        <v>0</v>
      </c>
      <c r="G614" s="279"/>
    </row>
    <row r="615" spans="1:7" s="280" customFormat="1" ht="24.75" customHeight="1" x14ac:dyDescent="0.45">
      <c r="A615" s="274" t="s">
        <v>1548</v>
      </c>
      <c r="B615" s="275" t="s">
        <v>951</v>
      </c>
      <c r="C615" s="276">
        <v>433.5</v>
      </c>
      <c r="D615" s="276">
        <v>433.5</v>
      </c>
      <c r="E615" s="277">
        <f t="shared" si="53"/>
        <v>0</v>
      </c>
      <c r="F615" s="278">
        <f t="shared" si="54"/>
        <v>0</v>
      </c>
      <c r="G615" s="279"/>
    </row>
    <row r="616" spans="1:7" s="280" customFormat="1" ht="24.75" customHeight="1" x14ac:dyDescent="0.45">
      <c r="A616" s="274" t="s">
        <v>1549</v>
      </c>
      <c r="B616" s="275" t="s">
        <v>951</v>
      </c>
      <c r="C616" s="276">
        <v>90</v>
      </c>
      <c r="D616" s="276">
        <v>90</v>
      </c>
      <c r="E616" s="277">
        <f t="shared" si="53"/>
        <v>0</v>
      </c>
      <c r="F616" s="278">
        <f t="shared" si="54"/>
        <v>0</v>
      </c>
      <c r="G616" s="279"/>
    </row>
    <row r="617" spans="1:7" s="280" customFormat="1" ht="24.75" customHeight="1" x14ac:dyDescent="0.45">
      <c r="A617" s="274" t="s">
        <v>1550</v>
      </c>
      <c r="B617" s="275" t="s">
        <v>951</v>
      </c>
      <c r="C617" s="276">
        <v>56</v>
      </c>
      <c r="D617" s="276">
        <v>56</v>
      </c>
      <c r="E617" s="277">
        <f t="shared" si="53"/>
        <v>0</v>
      </c>
      <c r="F617" s="278">
        <f t="shared" si="54"/>
        <v>0</v>
      </c>
      <c r="G617" s="279"/>
    </row>
    <row r="618" spans="1:7" s="280" customFormat="1" ht="24.75" customHeight="1" x14ac:dyDescent="0.45">
      <c r="A618" s="274" t="s">
        <v>1551</v>
      </c>
      <c r="B618" s="275" t="s">
        <v>951</v>
      </c>
      <c r="C618" s="276">
        <v>255</v>
      </c>
      <c r="D618" s="276">
        <v>255</v>
      </c>
      <c r="E618" s="277">
        <f t="shared" si="53"/>
        <v>0</v>
      </c>
      <c r="F618" s="278">
        <f t="shared" si="54"/>
        <v>0</v>
      </c>
      <c r="G618" s="279"/>
    </row>
    <row r="619" spans="1:7" s="280" customFormat="1" ht="24.75" customHeight="1" x14ac:dyDescent="0.45">
      <c r="A619" s="274" t="s">
        <v>1552</v>
      </c>
      <c r="B619" s="275" t="s">
        <v>951</v>
      </c>
      <c r="C619" s="276">
        <v>95</v>
      </c>
      <c r="D619" s="276">
        <v>95</v>
      </c>
      <c r="E619" s="277">
        <f t="shared" si="53"/>
        <v>0</v>
      </c>
      <c r="F619" s="278">
        <f t="shared" si="54"/>
        <v>0</v>
      </c>
      <c r="G619" s="279"/>
    </row>
    <row r="620" spans="1:7" s="280" customFormat="1" ht="24.75" customHeight="1" x14ac:dyDescent="0.45">
      <c r="A620" s="274" t="s">
        <v>1553</v>
      </c>
      <c r="B620" s="275" t="s">
        <v>951</v>
      </c>
      <c r="C620" s="276">
        <v>55</v>
      </c>
      <c r="D620" s="276">
        <v>55</v>
      </c>
      <c r="E620" s="277">
        <f t="shared" si="53"/>
        <v>0</v>
      </c>
      <c r="F620" s="278">
        <f t="shared" si="54"/>
        <v>0</v>
      </c>
      <c r="G620" s="279"/>
    </row>
    <row r="621" spans="1:7" s="280" customFormat="1" ht="24.75" customHeight="1" x14ac:dyDescent="0.45">
      <c r="A621" s="274" t="s">
        <v>1554</v>
      </c>
      <c r="B621" s="275" t="s">
        <v>951</v>
      </c>
      <c r="C621" s="276">
        <v>127.5</v>
      </c>
      <c r="D621" s="276">
        <v>127.5</v>
      </c>
      <c r="E621" s="277">
        <f t="shared" si="53"/>
        <v>0</v>
      </c>
      <c r="F621" s="278">
        <f t="shared" si="54"/>
        <v>0</v>
      </c>
      <c r="G621" s="279"/>
    </row>
    <row r="622" spans="1:7" s="280" customFormat="1" ht="24.75" customHeight="1" x14ac:dyDescent="0.45">
      <c r="A622" s="274" t="s">
        <v>1555</v>
      </c>
      <c r="B622" s="275" t="s">
        <v>951</v>
      </c>
      <c r="C622" s="276">
        <v>255</v>
      </c>
      <c r="D622" s="276">
        <v>255</v>
      </c>
      <c r="E622" s="277">
        <f t="shared" si="53"/>
        <v>0</v>
      </c>
      <c r="F622" s="278">
        <f t="shared" si="54"/>
        <v>0</v>
      </c>
      <c r="G622" s="279"/>
    </row>
    <row r="623" spans="1:7" s="280" customFormat="1" ht="24.75" customHeight="1" x14ac:dyDescent="0.45">
      <c r="A623" s="274" t="s">
        <v>1556</v>
      </c>
      <c r="B623" s="275" t="s">
        <v>951</v>
      </c>
      <c r="C623" s="276">
        <v>408</v>
      </c>
      <c r="D623" s="276">
        <v>408</v>
      </c>
      <c r="E623" s="277">
        <f t="shared" si="53"/>
        <v>0</v>
      </c>
      <c r="F623" s="278">
        <f t="shared" si="54"/>
        <v>0</v>
      </c>
      <c r="G623" s="279"/>
    </row>
    <row r="624" spans="1:7" s="280" customFormat="1" ht="24.75" customHeight="1" x14ac:dyDescent="0.45">
      <c r="A624" s="274" t="s">
        <v>1557</v>
      </c>
      <c r="B624" s="275" t="s">
        <v>951</v>
      </c>
      <c r="C624" s="276">
        <v>53.5</v>
      </c>
      <c r="D624" s="276">
        <v>53.5</v>
      </c>
      <c r="E624" s="277">
        <f t="shared" si="53"/>
        <v>0</v>
      </c>
      <c r="F624" s="278">
        <f t="shared" si="54"/>
        <v>0</v>
      </c>
      <c r="G624" s="279"/>
    </row>
    <row r="625" spans="1:7" s="280" customFormat="1" ht="24.75" customHeight="1" x14ac:dyDescent="0.45">
      <c r="A625" s="274" t="s">
        <v>1558</v>
      </c>
      <c r="B625" s="275" t="s">
        <v>951</v>
      </c>
      <c r="C625" s="276">
        <v>127.5</v>
      </c>
      <c r="D625" s="276">
        <v>127.5</v>
      </c>
      <c r="E625" s="277">
        <f t="shared" si="53"/>
        <v>0</v>
      </c>
      <c r="F625" s="278">
        <f t="shared" si="54"/>
        <v>0</v>
      </c>
      <c r="G625" s="279"/>
    </row>
    <row r="626" spans="1:7" s="280" customFormat="1" ht="24.75" customHeight="1" x14ac:dyDescent="0.45">
      <c r="A626" s="274" t="s">
        <v>1559</v>
      </c>
      <c r="B626" s="275" t="s">
        <v>951</v>
      </c>
      <c r="C626" s="276">
        <v>28</v>
      </c>
      <c r="D626" s="276">
        <v>28</v>
      </c>
      <c r="E626" s="277">
        <f t="shared" si="53"/>
        <v>0</v>
      </c>
      <c r="F626" s="278">
        <f t="shared" si="54"/>
        <v>0</v>
      </c>
      <c r="G626" s="279"/>
    </row>
    <row r="627" spans="1:7" s="280" customFormat="1" ht="24.75" customHeight="1" x14ac:dyDescent="0.45">
      <c r="A627" s="274" t="s">
        <v>1560</v>
      </c>
      <c r="B627" s="275" t="s">
        <v>951</v>
      </c>
      <c r="C627" s="276">
        <v>112.5</v>
      </c>
      <c r="D627" s="276">
        <v>112.5</v>
      </c>
      <c r="E627" s="277">
        <f t="shared" si="53"/>
        <v>0</v>
      </c>
      <c r="F627" s="278">
        <f t="shared" si="54"/>
        <v>0</v>
      </c>
      <c r="G627" s="279"/>
    </row>
    <row r="628" spans="1:7" s="280" customFormat="1" ht="24.75" customHeight="1" x14ac:dyDescent="0.45">
      <c r="A628" s="274" t="s">
        <v>1561</v>
      </c>
      <c r="B628" s="275" t="s">
        <v>951</v>
      </c>
      <c r="C628" s="276">
        <v>189</v>
      </c>
      <c r="D628" s="276">
        <v>189</v>
      </c>
      <c r="E628" s="277">
        <f t="shared" si="53"/>
        <v>0</v>
      </c>
      <c r="F628" s="278">
        <f t="shared" si="54"/>
        <v>0</v>
      </c>
      <c r="G628" s="279"/>
    </row>
    <row r="629" spans="1:7" s="280" customFormat="1" ht="24.75" customHeight="1" x14ac:dyDescent="0.45">
      <c r="A629" s="274" t="s">
        <v>1562</v>
      </c>
      <c r="B629" s="275" t="s">
        <v>951</v>
      </c>
      <c r="C629" s="276">
        <v>275.5</v>
      </c>
      <c r="D629" s="276">
        <v>275.5</v>
      </c>
      <c r="E629" s="277">
        <f t="shared" si="53"/>
        <v>0</v>
      </c>
      <c r="F629" s="278">
        <f t="shared" si="54"/>
        <v>0</v>
      </c>
      <c r="G629" s="279"/>
    </row>
    <row r="630" spans="1:7" s="280" customFormat="1" ht="24.75" customHeight="1" x14ac:dyDescent="0.45">
      <c r="A630" s="274" t="s">
        <v>1563</v>
      </c>
      <c r="B630" s="275" t="s">
        <v>951</v>
      </c>
      <c r="C630" s="276">
        <v>76.5</v>
      </c>
      <c r="D630" s="276">
        <v>76.5</v>
      </c>
      <c r="E630" s="277">
        <f t="shared" si="53"/>
        <v>0</v>
      </c>
      <c r="F630" s="278">
        <f t="shared" si="54"/>
        <v>0</v>
      </c>
      <c r="G630" s="279"/>
    </row>
    <row r="631" spans="1:7" s="280" customFormat="1" ht="24.75" customHeight="1" x14ac:dyDescent="0.45">
      <c r="A631" s="274" t="s">
        <v>1564</v>
      </c>
      <c r="B631" s="275" t="s">
        <v>951</v>
      </c>
      <c r="C631" s="276">
        <v>4.3499999999999996</v>
      </c>
      <c r="D631" s="276">
        <v>4.3499999999999996</v>
      </c>
      <c r="E631" s="277">
        <f t="shared" si="53"/>
        <v>0</v>
      </c>
      <c r="F631" s="278">
        <f t="shared" si="54"/>
        <v>0</v>
      </c>
      <c r="G631" s="279"/>
    </row>
    <row r="632" spans="1:7" s="280" customFormat="1" ht="24.75" customHeight="1" x14ac:dyDescent="0.45">
      <c r="A632" s="269" t="s">
        <v>1565</v>
      </c>
      <c r="B632" s="287"/>
      <c r="C632" s="288"/>
      <c r="D632" s="288"/>
      <c r="E632" s="289"/>
      <c r="F632" s="290"/>
      <c r="G632" s="279"/>
    </row>
    <row r="633" spans="1:7" s="280" customFormat="1" ht="24.75" customHeight="1" x14ac:dyDescent="0.45">
      <c r="A633" s="274" t="s">
        <v>1566</v>
      </c>
      <c r="B633" s="275" t="s">
        <v>951</v>
      </c>
      <c r="C633" s="276">
        <v>32</v>
      </c>
      <c r="D633" s="276">
        <v>32</v>
      </c>
      <c r="E633" s="277">
        <f t="shared" ref="E633:E685" si="55">D633-C633</f>
        <v>0</v>
      </c>
      <c r="F633" s="278">
        <f t="shared" ref="F633:F685" si="56">IFERROR(E633/C633,"na")</f>
        <v>0</v>
      </c>
      <c r="G633" s="279"/>
    </row>
    <row r="634" spans="1:7" s="280" customFormat="1" ht="24.75" customHeight="1" x14ac:dyDescent="0.45">
      <c r="A634" s="274" t="s">
        <v>1567</v>
      </c>
      <c r="B634" s="275" t="s">
        <v>951</v>
      </c>
      <c r="C634" s="276">
        <v>39.25</v>
      </c>
      <c r="D634" s="276">
        <v>39.25</v>
      </c>
      <c r="E634" s="277">
        <f t="shared" si="55"/>
        <v>0</v>
      </c>
      <c r="F634" s="278">
        <f t="shared" si="56"/>
        <v>0</v>
      </c>
      <c r="G634" s="279"/>
    </row>
    <row r="635" spans="1:7" s="280" customFormat="1" ht="24.75" customHeight="1" x14ac:dyDescent="0.45">
      <c r="A635" s="274" t="s">
        <v>1568</v>
      </c>
      <c r="B635" s="275" t="s">
        <v>951</v>
      </c>
      <c r="C635" s="276">
        <v>14</v>
      </c>
      <c r="D635" s="276">
        <v>14</v>
      </c>
      <c r="E635" s="277">
        <f t="shared" si="55"/>
        <v>0</v>
      </c>
      <c r="F635" s="278">
        <f t="shared" si="56"/>
        <v>0</v>
      </c>
      <c r="G635" s="279"/>
    </row>
    <row r="636" spans="1:7" s="280" customFormat="1" ht="24.75" customHeight="1" x14ac:dyDescent="0.45">
      <c r="A636" s="274" t="s">
        <v>1569</v>
      </c>
      <c r="B636" s="275" t="s">
        <v>951</v>
      </c>
      <c r="C636" s="276">
        <v>16.5</v>
      </c>
      <c r="D636" s="276">
        <v>16.5</v>
      </c>
      <c r="E636" s="277">
        <f t="shared" si="55"/>
        <v>0</v>
      </c>
      <c r="F636" s="278">
        <f t="shared" si="56"/>
        <v>0</v>
      </c>
      <c r="G636" s="279"/>
    </row>
    <row r="637" spans="1:7" s="280" customFormat="1" ht="24.75" customHeight="1" x14ac:dyDescent="0.45">
      <c r="A637" s="274" t="s">
        <v>1570</v>
      </c>
      <c r="B637" s="275" t="s">
        <v>951</v>
      </c>
      <c r="C637" s="276">
        <v>25</v>
      </c>
      <c r="D637" s="276">
        <v>25</v>
      </c>
      <c r="E637" s="277">
        <f t="shared" si="55"/>
        <v>0</v>
      </c>
      <c r="F637" s="278">
        <f t="shared" si="56"/>
        <v>0</v>
      </c>
      <c r="G637" s="279"/>
    </row>
    <row r="638" spans="1:7" s="280" customFormat="1" ht="24.75" customHeight="1" x14ac:dyDescent="0.45">
      <c r="A638" s="274" t="s">
        <v>1571</v>
      </c>
      <c r="B638" s="275" t="s">
        <v>951</v>
      </c>
      <c r="C638" s="276">
        <v>28</v>
      </c>
      <c r="D638" s="276">
        <v>28</v>
      </c>
      <c r="E638" s="277">
        <f t="shared" si="55"/>
        <v>0</v>
      </c>
      <c r="F638" s="278">
        <f t="shared" si="56"/>
        <v>0</v>
      </c>
      <c r="G638" s="279"/>
    </row>
    <row r="639" spans="1:7" s="280" customFormat="1" ht="24.75" customHeight="1" x14ac:dyDescent="0.45">
      <c r="A639" s="274" t="s">
        <v>1572</v>
      </c>
      <c r="B639" s="275" t="s">
        <v>951</v>
      </c>
      <c r="C639" s="276">
        <v>10.199999999999999</v>
      </c>
      <c r="D639" s="276">
        <v>10.199999999999999</v>
      </c>
      <c r="E639" s="277">
        <f t="shared" si="55"/>
        <v>0</v>
      </c>
      <c r="F639" s="278">
        <f t="shared" si="56"/>
        <v>0</v>
      </c>
      <c r="G639" s="279"/>
    </row>
    <row r="640" spans="1:7" s="280" customFormat="1" ht="24.75" customHeight="1" x14ac:dyDescent="0.45">
      <c r="A640" s="274" t="s">
        <v>1573</v>
      </c>
      <c r="B640" s="275" t="s">
        <v>951</v>
      </c>
      <c r="C640" s="276">
        <v>28</v>
      </c>
      <c r="D640" s="276">
        <v>28</v>
      </c>
      <c r="E640" s="277">
        <f t="shared" si="55"/>
        <v>0</v>
      </c>
      <c r="F640" s="278">
        <f t="shared" si="56"/>
        <v>0</v>
      </c>
      <c r="G640" s="279"/>
    </row>
    <row r="641" spans="1:7" s="280" customFormat="1" ht="24.75" customHeight="1" x14ac:dyDescent="0.45">
      <c r="A641" s="274" t="s">
        <v>1574</v>
      </c>
      <c r="B641" s="275" t="s">
        <v>951</v>
      </c>
      <c r="C641" s="276">
        <v>28</v>
      </c>
      <c r="D641" s="276">
        <v>28</v>
      </c>
      <c r="E641" s="277">
        <f t="shared" si="55"/>
        <v>0</v>
      </c>
      <c r="F641" s="278">
        <f t="shared" si="56"/>
        <v>0</v>
      </c>
      <c r="G641" s="279"/>
    </row>
    <row r="642" spans="1:7" s="280" customFormat="1" ht="24.75" customHeight="1" x14ac:dyDescent="0.45">
      <c r="A642" s="274" t="s">
        <v>1575</v>
      </c>
      <c r="B642" s="275" t="s">
        <v>951</v>
      </c>
      <c r="C642" s="276">
        <v>22</v>
      </c>
      <c r="D642" s="276">
        <v>22</v>
      </c>
      <c r="E642" s="277">
        <f t="shared" si="55"/>
        <v>0</v>
      </c>
      <c r="F642" s="278">
        <f t="shared" si="56"/>
        <v>0</v>
      </c>
      <c r="G642" s="279"/>
    </row>
    <row r="643" spans="1:7" s="280" customFormat="1" ht="24.75" customHeight="1" x14ac:dyDescent="0.45">
      <c r="A643" s="274" t="s">
        <v>1576</v>
      </c>
      <c r="B643" s="275" t="s">
        <v>951</v>
      </c>
      <c r="C643" s="276">
        <v>36.5</v>
      </c>
      <c r="D643" s="276">
        <v>36.5</v>
      </c>
      <c r="E643" s="277">
        <f t="shared" si="55"/>
        <v>0</v>
      </c>
      <c r="F643" s="278">
        <f t="shared" si="56"/>
        <v>0</v>
      </c>
      <c r="G643" s="279"/>
    </row>
    <row r="644" spans="1:7" s="280" customFormat="1" ht="24.75" customHeight="1" x14ac:dyDescent="0.45">
      <c r="A644" s="274" t="s">
        <v>1577</v>
      </c>
      <c r="B644" s="275" t="s">
        <v>951</v>
      </c>
      <c r="C644" s="276">
        <v>40.200000000000003</v>
      </c>
      <c r="D644" s="276">
        <v>40.200000000000003</v>
      </c>
      <c r="E644" s="277">
        <f t="shared" si="55"/>
        <v>0</v>
      </c>
      <c r="F644" s="278">
        <f t="shared" si="56"/>
        <v>0</v>
      </c>
      <c r="G644" s="279"/>
    </row>
    <row r="645" spans="1:7" s="280" customFormat="1" ht="24.75" customHeight="1" x14ac:dyDescent="0.45">
      <c r="A645" s="274" t="s">
        <v>1578</v>
      </c>
      <c r="B645" s="275" t="s">
        <v>951</v>
      </c>
      <c r="C645" s="276">
        <v>10.199999999999999</v>
      </c>
      <c r="D645" s="276">
        <v>10.199999999999999</v>
      </c>
      <c r="E645" s="277">
        <f t="shared" si="55"/>
        <v>0</v>
      </c>
      <c r="F645" s="278">
        <f t="shared" si="56"/>
        <v>0</v>
      </c>
      <c r="G645" s="279"/>
    </row>
    <row r="646" spans="1:7" s="280" customFormat="1" ht="24.75" customHeight="1" x14ac:dyDescent="0.45">
      <c r="A646" s="274" t="s">
        <v>1579</v>
      </c>
      <c r="B646" s="275" t="s">
        <v>951</v>
      </c>
      <c r="C646" s="276">
        <v>10.199999999999999</v>
      </c>
      <c r="D646" s="276">
        <v>10.199999999999999</v>
      </c>
      <c r="E646" s="277">
        <f t="shared" si="55"/>
        <v>0</v>
      </c>
      <c r="F646" s="278">
        <f t="shared" si="56"/>
        <v>0</v>
      </c>
      <c r="G646" s="279"/>
    </row>
    <row r="647" spans="1:7" s="280" customFormat="1" ht="24.75" customHeight="1" x14ac:dyDescent="0.45">
      <c r="A647" s="274" t="s">
        <v>1580</v>
      </c>
      <c r="B647" s="275" t="s">
        <v>951</v>
      </c>
      <c r="C647" s="276">
        <v>10</v>
      </c>
      <c r="D647" s="276">
        <v>10</v>
      </c>
      <c r="E647" s="277">
        <f t="shared" si="55"/>
        <v>0</v>
      </c>
      <c r="F647" s="278">
        <f t="shared" si="56"/>
        <v>0</v>
      </c>
      <c r="G647" s="279"/>
    </row>
    <row r="648" spans="1:7" s="280" customFormat="1" ht="24.75" customHeight="1" x14ac:dyDescent="0.45">
      <c r="A648" s="274" t="s">
        <v>1581</v>
      </c>
      <c r="B648" s="275" t="s">
        <v>951</v>
      </c>
      <c r="C648" s="276">
        <v>18</v>
      </c>
      <c r="D648" s="276">
        <v>18</v>
      </c>
      <c r="E648" s="277">
        <f t="shared" si="55"/>
        <v>0</v>
      </c>
      <c r="F648" s="278">
        <f t="shared" si="56"/>
        <v>0</v>
      </c>
      <c r="G648" s="279"/>
    </row>
    <row r="649" spans="1:7" s="280" customFormat="1" ht="24.75" customHeight="1" x14ac:dyDescent="0.45">
      <c r="A649" s="274" t="s">
        <v>1582</v>
      </c>
      <c r="B649" s="275" t="s">
        <v>951</v>
      </c>
      <c r="C649" s="276">
        <v>4</v>
      </c>
      <c r="D649" s="276">
        <v>4</v>
      </c>
      <c r="E649" s="277">
        <f t="shared" si="55"/>
        <v>0</v>
      </c>
      <c r="F649" s="278">
        <f t="shared" si="56"/>
        <v>0</v>
      </c>
      <c r="G649" s="279"/>
    </row>
    <row r="650" spans="1:7" s="280" customFormat="1" ht="24.75" customHeight="1" x14ac:dyDescent="0.45">
      <c r="A650" s="274" t="s">
        <v>1583</v>
      </c>
      <c r="B650" s="275" t="s">
        <v>951</v>
      </c>
      <c r="C650" s="276">
        <v>22.5</v>
      </c>
      <c r="D650" s="276">
        <v>22.5</v>
      </c>
      <c r="E650" s="277">
        <f t="shared" si="55"/>
        <v>0</v>
      </c>
      <c r="F650" s="278">
        <f t="shared" si="56"/>
        <v>0</v>
      </c>
      <c r="G650" s="279"/>
    </row>
    <row r="651" spans="1:7" s="280" customFormat="1" ht="24.75" customHeight="1" x14ac:dyDescent="0.45">
      <c r="A651" s="274" t="s">
        <v>1584</v>
      </c>
      <c r="B651" s="275" t="s">
        <v>951</v>
      </c>
      <c r="C651" s="276">
        <v>22.5</v>
      </c>
      <c r="D651" s="276">
        <v>22.5</v>
      </c>
      <c r="E651" s="277">
        <f t="shared" si="55"/>
        <v>0</v>
      </c>
      <c r="F651" s="278">
        <f t="shared" si="56"/>
        <v>0</v>
      </c>
      <c r="G651" s="279"/>
    </row>
    <row r="652" spans="1:7" s="280" customFormat="1" ht="24.75" customHeight="1" x14ac:dyDescent="0.45">
      <c r="A652" s="274" t="s">
        <v>1585</v>
      </c>
      <c r="B652" s="275" t="s">
        <v>951</v>
      </c>
      <c r="C652" s="276">
        <v>73.5</v>
      </c>
      <c r="D652" s="276">
        <v>73.5</v>
      </c>
      <c r="E652" s="277">
        <f t="shared" si="55"/>
        <v>0</v>
      </c>
      <c r="F652" s="278">
        <f t="shared" si="56"/>
        <v>0</v>
      </c>
      <c r="G652" s="279"/>
    </row>
    <row r="653" spans="1:7" s="280" customFormat="1" ht="24.75" customHeight="1" x14ac:dyDescent="0.45">
      <c r="A653" s="274" t="s">
        <v>1586</v>
      </c>
      <c r="B653" s="275" t="s">
        <v>951</v>
      </c>
      <c r="C653" s="276">
        <v>94</v>
      </c>
      <c r="D653" s="276">
        <v>94</v>
      </c>
      <c r="E653" s="277">
        <f t="shared" si="55"/>
        <v>0</v>
      </c>
      <c r="F653" s="278">
        <f t="shared" si="56"/>
        <v>0</v>
      </c>
      <c r="G653" s="279"/>
    </row>
    <row r="654" spans="1:7" s="280" customFormat="1" ht="24.75" customHeight="1" x14ac:dyDescent="0.45">
      <c r="A654" s="274" t="s">
        <v>1587</v>
      </c>
      <c r="B654" s="275" t="s">
        <v>951</v>
      </c>
      <c r="C654" s="276">
        <v>100</v>
      </c>
      <c r="D654" s="276">
        <v>100</v>
      </c>
      <c r="E654" s="277">
        <f t="shared" si="55"/>
        <v>0</v>
      </c>
      <c r="F654" s="278">
        <f t="shared" si="56"/>
        <v>0</v>
      </c>
      <c r="G654" s="279"/>
    </row>
    <row r="655" spans="1:7" s="280" customFormat="1" ht="24.75" customHeight="1" x14ac:dyDescent="0.45">
      <c r="A655" s="274" t="s">
        <v>1588</v>
      </c>
      <c r="B655" s="275" t="s">
        <v>951</v>
      </c>
      <c r="C655" s="276">
        <v>84</v>
      </c>
      <c r="D655" s="276">
        <v>84</v>
      </c>
      <c r="E655" s="277">
        <f t="shared" si="55"/>
        <v>0</v>
      </c>
      <c r="F655" s="278">
        <f t="shared" si="56"/>
        <v>0</v>
      </c>
      <c r="G655" s="279"/>
    </row>
    <row r="656" spans="1:7" s="280" customFormat="1" ht="24.75" customHeight="1" x14ac:dyDescent="0.45">
      <c r="A656" s="274" t="s">
        <v>1589</v>
      </c>
      <c r="B656" s="275" t="s">
        <v>951</v>
      </c>
      <c r="C656" s="276">
        <v>109.5</v>
      </c>
      <c r="D656" s="276">
        <v>109.5</v>
      </c>
      <c r="E656" s="277">
        <f t="shared" si="55"/>
        <v>0</v>
      </c>
      <c r="F656" s="278">
        <f t="shared" si="56"/>
        <v>0</v>
      </c>
      <c r="G656" s="279"/>
    </row>
    <row r="657" spans="1:7" s="280" customFormat="1" ht="24.75" customHeight="1" x14ac:dyDescent="0.45">
      <c r="A657" s="274" t="s">
        <v>1590</v>
      </c>
      <c r="B657" s="275" t="s">
        <v>951</v>
      </c>
      <c r="C657" s="276">
        <v>116</v>
      </c>
      <c r="D657" s="276">
        <v>116</v>
      </c>
      <c r="E657" s="277">
        <f t="shared" si="55"/>
        <v>0</v>
      </c>
      <c r="F657" s="278">
        <f t="shared" si="56"/>
        <v>0</v>
      </c>
      <c r="G657" s="279"/>
    </row>
    <row r="658" spans="1:7" s="280" customFormat="1" ht="24.75" customHeight="1" x14ac:dyDescent="0.45">
      <c r="A658" s="274" t="s">
        <v>1591</v>
      </c>
      <c r="B658" s="275" t="s">
        <v>951</v>
      </c>
      <c r="C658" s="276">
        <v>38.5</v>
      </c>
      <c r="D658" s="276">
        <v>38.5</v>
      </c>
      <c r="E658" s="277">
        <f t="shared" si="55"/>
        <v>0</v>
      </c>
      <c r="F658" s="278">
        <f t="shared" si="56"/>
        <v>0</v>
      </c>
      <c r="G658" s="279"/>
    </row>
    <row r="659" spans="1:7" s="280" customFormat="1" ht="24.75" customHeight="1" x14ac:dyDescent="0.45">
      <c r="A659" s="274" t="s">
        <v>1592</v>
      </c>
      <c r="B659" s="275" t="s">
        <v>951</v>
      </c>
      <c r="C659" s="276">
        <v>49.5</v>
      </c>
      <c r="D659" s="276">
        <v>49.5</v>
      </c>
      <c r="E659" s="277">
        <f t="shared" si="55"/>
        <v>0</v>
      </c>
      <c r="F659" s="278">
        <f t="shared" si="56"/>
        <v>0</v>
      </c>
      <c r="G659" s="279"/>
    </row>
    <row r="660" spans="1:7" s="280" customFormat="1" ht="24.75" customHeight="1" x14ac:dyDescent="0.45">
      <c r="A660" s="274" t="s">
        <v>1593</v>
      </c>
      <c r="B660" s="275" t="s">
        <v>951</v>
      </c>
      <c r="C660" s="276">
        <v>54</v>
      </c>
      <c r="D660" s="276">
        <v>54</v>
      </c>
      <c r="E660" s="277">
        <f t="shared" si="55"/>
        <v>0</v>
      </c>
      <c r="F660" s="278">
        <f t="shared" si="56"/>
        <v>0</v>
      </c>
      <c r="G660" s="279"/>
    </row>
    <row r="661" spans="1:7" s="280" customFormat="1" ht="24.75" customHeight="1" x14ac:dyDescent="0.45">
      <c r="A661" s="274" t="s">
        <v>1594</v>
      </c>
      <c r="B661" s="275" t="s">
        <v>951</v>
      </c>
      <c r="C661" s="276">
        <v>117.5</v>
      </c>
      <c r="D661" s="276">
        <v>117.5</v>
      </c>
      <c r="E661" s="277">
        <f t="shared" si="55"/>
        <v>0</v>
      </c>
      <c r="F661" s="278">
        <f t="shared" si="56"/>
        <v>0</v>
      </c>
      <c r="G661" s="279"/>
    </row>
    <row r="662" spans="1:7" s="280" customFormat="1" ht="24.75" customHeight="1" x14ac:dyDescent="0.45">
      <c r="A662" s="274" t="s">
        <v>1595</v>
      </c>
      <c r="B662" s="275" t="s">
        <v>951</v>
      </c>
      <c r="C662" s="276">
        <v>44</v>
      </c>
      <c r="D662" s="276">
        <v>44</v>
      </c>
      <c r="E662" s="277">
        <f t="shared" si="55"/>
        <v>0</v>
      </c>
      <c r="F662" s="278">
        <f t="shared" si="56"/>
        <v>0</v>
      </c>
      <c r="G662" s="279"/>
    </row>
    <row r="663" spans="1:7" s="280" customFormat="1" ht="24.75" customHeight="1" x14ac:dyDescent="0.45">
      <c r="A663" s="274" t="s">
        <v>1596</v>
      </c>
      <c r="B663" s="275" t="s">
        <v>951</v>
      </c>
      <c r="C663" s="276">
        <v>58</v>
      </c>
      <c r="D663" s="276">
        <v>58</v>
      </c>
      <c r="E663" s="277">
        <f t="shared" si="55"/>
        <v>0</v>
      </c>
      <c r="F663" s="278">
        <f t="shared" si="56"/>
        <v>0</v>
      </c>
      <c r="G663" s="279"/>
    </row>
    <row r="664" spans="1:7" s="280" customFormat="1" ht="24.75" customHeight="1" x14ac:dyDescent="0.45">
      <c r="A664" s="274" t="s">
        <v>1597</v>
      </c>
      <c r="B664" s="275" t="s">
        <v>951</v>
      </c>
      <c r="C664" s="276">
        <v>62</v>
      </c>
      <c r="D664" s="276">
        <v>62</v>
      </c>
      <c r="E664" s="277">
        <f t="shared" si="55"/>
        <v>0</v>
      </c>
      <c r="F664" s="278">
        <f t="shared" si="56"/>
        <v>0</v>
      </c>
      <c r="G664" s="279"/>
    </row>
    <row r="665" spans="1:7" s="280" customFormat="1" ht="24.75" customHeight="1" x14ac:dyDescent="0.45">
      <c r="A665" s="274" t="s">
        <v>1598</v>
      </c>
      <c r="B665" s="275" t="s">
        <v>951</v>
      </c>
      <c r="C665" s="276">
        <v>58</v>
      </c>
      <c r="D665" s="276">
        <v>58</v>
      </c>
      <c r="E665" s="277">
        <f t="shared" si="55"/>
        <v>0</v>
      </c>
      <c r="F665" s="278">
        <f t="shared" si="56"/>
        <v>0</v>
      </c>
      <c r="G665" s="279"/>
    </row>
    <row r="666" spans="1:7" s="280" customFormat="1" ht="24.75" customHeight="1" x14ac:dyDescent="0.45">
      <c r="A666" s="274" t="s">
        <v>1599</v>
      </c>
      <c r="B666" s="275" t="s">
        <v>951</v>
      </c>
      <c r="C666" s="276">
        <v>76</v>
      </c>
      <c r="D666" s="276">
        <v>76</v>
      </c>
      <c r="E666" s="277">
        <f t="shared" si="55"/>
        <v>0</v>
      </c>
      <c r="F666" s="278">
        <f t="shared" si="56"/>
        <v>0</v>
      </c>
      <c r="G666" s="279"/>
    </row>
    <row r="667" spans="1:7" s="280" customFormat="1" ht="24.75" customHeight="1" x14ac:dyDescent="0.45">
      <c r="A667" s="274" t="s">
        <v>1600</v>
      </c>
      <c r="B667" s="275" t="s">
        <v>951</v>
      </c>
      <c r="C667" s="276">
        <v>650</v>
      </c>
      <c r="D667" s="276">
        <v>650</v>
      </c>
      <c r="E667" s="277">
        <f t="shared" si="55"/>
        <v>0</v>
      </c>
      <c r="F667" s="278">
        <f t="shared" si="56"/>
        <v>0</v>
      </c>
      <c r="G667" s="279"/>
    </row>
    <row r="668" spans="1:7" s="280" customFormat="1" ht="24.75" customHeight="1" x14ac:dyDescent="0.45">
      <c r="A668" s="274" t="s">
        <v>1601</v>
      </c>
      <c r="B668" s="275" t="s">
        <v>951</v>
      </c>
      <c r="C668" s="276">
        <v>10.199999999999999</v>
      </c>
      <c r="D668" s="276">
        <v>10.199999999999999</v>
      </c>
      <c r="E668" s="277">
        <f t="shared" si="55"/>
        <v>0</v>
      </c>
      <c r="F668" s="278">
        <f t="shared" si="56"/>
        <v>0</v>
      </c>
      <c r="G668" s="279"/>
    </row>
    <row r="669" spans="1:7" s="280" customFormat="1" ht="24.75" customHeight="1" x14ac:dyDescent="0.45">
      <c r="A669" s="274" t="s">
        <v>1602</v>
      </c>
      <c r="B669" s="275" t="s">
        <v>951</v>
      </c>
      <c r="C669" s="276">
        <v>9.5</v>
      </c>
      <c r="D669" s="276">
        <v>9.5</v>
      </c>
      <c r="E669" s="277">
        <f t="shared" si="55"/>
        <v>0</v>
      </c>
      <c r="F669" s="278">
        <f t="shared" si="56"/>
        <v>0</v>
      </c>
      <c r="G669" s="279"/>
    </row>
    <row r="670" spans="1:7" s="280" customFormat="1" ht="24.75" customHeight="1" x14ac:dyDescent="0.45">
      <c r="A670" s="274" t="s">
        <v>1603</v>
      </c>
      <c r="B670" s="275" t="s">
        <v>951</v>
      </c>
      <c r="C670" s="276">
        <v>16.5</v>
      </c>
      <c r="D670" s="276">
        <v>16.5</v>
      </c>
      <c r="E670" s="277">
        <f t="shared" si="55"/>
        <v>0</v>
      </c>
      <c r="F670" s="278">
        <f t="shared" si="56"/>
        <v>0</v>
      </c>
      <c r="G670" s="279"/>
    </row>
    <row r="671" spans="1:7" s="280" customFormat="1" ht="24.75" customHeight="1" x14ac:dyDescent="0.45">
      <c r="A671" s="274" t="s">
        <v>1604</v>
      </c>
      <c r="B671" s="275" t="s">
        <v>951</v>
      </c>
      <c r="C671" s="276">
        <v>4</v>
      </c>
      <c r="D671" s="276">
        <v>4</v>
      </c>
      <c r="E671" s="277">
        <f t="shared" si="55"/>
        <v>0</v>
      </c>
      <c r="F671" s="278">
        <f t="shared" si="56"/>
        <v>0</v>
      </c>
      <c r="G671" s="279"/>
    </row>
    <row r="672" spans="1:7" s="280" customFormat="1" ht="24.75" customHeight="1" x14ac:dyDescent="0.45">
      <c r="A672" s="274" t="s">
        <v>1605</v>
      </c>
      <c r="B672" s="275" t="s">
        <v>951</v>
      </c>
      <c r="C672" s="276">
        <v>39.25</v>
      </c>
      <c r="D672" s="276">
        <v>39.25</v>
      </c>
      <c r="E672" s="277">
        <f t="shared" si="55"/>
        <v>0</v>
      </c>
      <c r="F672" s="278">
        <f t="shared" si="56"/>
        <v>0</v>
      </c>
      <c r="G672" s="279"/>
    </row>
    <row r="673" spans="1:7" s="280" customFormat="1" ht="24.75" customHeight="1" x14ac:dyDescent="0.45">
      <c r="A673" s="274" t="s">
        <v>1606</v>
      </c>
      <c r="B673" s="275" t="s">
        <v>951</v>
      </c>
      <c r="C673" s="276">
        <v>39.25</v>
      </c>
      <c r="D673" s="276">
        <v>39.25</v>
      </c>
      <c r="E673" s="277">
        <f t="shared" si="55"/>
        <v>0</v>
      </c>
      <c r="F673" s="278">
        <f t="shared" si="56"/>
        <v>0</v>
      </c>
      <c r="G673" s="279"/>
    </row>
    <row r="674" spans="1:7" s="280" customFormat="1" ht="24.75" customHeight="1" x14ac:dyDescent="0.45">
      <c r="A674" s="274" t="s">
        <v>1607</v>
      </c>
      <c r="B674" s="275" t="s">
        <v>951</v>
      </c>
      <c r="C674" s="276">
        <v>60.5</v>
      </c>
      <c r="D674" s="276">
        <v>60.5</v>
      </c>
      <c r="E674" s="277">
        <f t="shared" si="55"/>
        <v>0</v>
      </c>
      <c r="F674" s="278">
        <f t="shared" si="56"/>
        <v>0</v>
      </c>
      <c r="G674" s="279"/>
    </row>
    <row r="675" spans="1:7" s="280" customFormat="1" ht="24.75" customHeight="1" x14ac:dyDescent="0.45">
      <c r="A675" s="274" t="s">
        <v>1608</v>
      </c>
      <c r="B675" s="275" t="s">
        <v>951</v>
      </c>
      <c r="C675" s="276">
        <v>32</v>
      </c>
      <c r="D675" s="276">
        <v>32</v>
      </c>
      <c r="E675" s="277">
        <f t="shared" si="55"/>
        <v>0</v>
      </c>
      <c r="F675" s="278">
        <f t="shared" si="56"/>
        <v>0</v>
      </c>
      <c r="G675" s="279"/>
    </row>
    <row r="676" spans="1:7" s="280" customFormat="1" ht="24.75" customHeight="1" x14ac:dyDescent="0.45">
      <c r="A676" s="274" t="s">
        <v>1609</v>
      </c>
      <c r="B676" s="275" t="s">
        <v>951</v>
      </c>
      <c r="C676" s="276">
        <v>23.5</v>
      </c>
      <c r="D676" s="276">
        <v>23.5</v>
      </c>
      <c r="E676" s="277">
        <f t="shared" si="55"/>
        <v>0</v>
      </c>
      <c r="F676" s="278">
        <f t="shared" si="56"/>
        <v>0</v>
      </c>
      <c r="G676" s="279"/>
    </row>
    <row r="677" spans="1:7" s="280" customFormat="1" ht="24.75" customHeight="1" x14ac:dyDescent="0.45">
      <c r="A677" s="274" t="s">
        <v>1610</v>
      </c>
      <c r="B677" s="275" t="s">
        <v>951</v>
      </c>
      <c r="C677" s="276">
        <v>24.5</v>
      </c>
      <c r="D677" s="276">
        <v>24.5</v>
      </c>
      <c r="E677" s="277">
        <f t="shared" si="55"/>
        <v>0</v>
      </c>
      <c r="F677" s="278">
        <f t="shared" si="56"/>
        <v>0</v>
      </c>
      <c r="G677" s="279"/>
    </row>
    <row r="678" spans="1:7" s="280" customFormat="1" ht="24.75" customHeight="1" x14ac:dyDescent="0.45">
      <c r="A678" s="274" t="s">
        <v>1611</v>
      </c>
      <c r="B678" s="275" t="s">
        <v>951</v>
      </c>
      <c r="C678" s="276">
        <v>32</v>
      </c>
      <c r="D678" s="276">
        <v>32</v>
      </c>
      <c r="E678" s="277">
        <f t="shared" si="55"/>
        <v>0</v>
      </c>
      <c r="F678" s="278">
        <f t="shared" si="56"/>
        <v>0</v>
      </c>
      <c r="G678" s="279"/>
    </row>
    <row r="679" spans="1:7" s="280" customFormat="1" ht="24.75" customHeight="1" x14ac:dyDescent="0.45">
      <c r="A679" s="274" t="s">
        <v>1612</v>
      </c>
      <c r="B679" s="275" t="s">
        <v>951</v>
      </c>
      <c r="C679" s="276">
        <v>5</v>
      </c>
      <c r="D679" s="276">
        <v>5</v>
      </c>
      <c r="E679" s="277">
        <f t="shared" si="55"/>
        <v>0</v>
      </c>
      <c r="F679" s="278">
        <f t="shared" si="56"/>
        <v>0</v>
      </c>
      <c r="G679" s="279"/>
    </row>
    <row r="680" spans="1:7" s="280" customFormat="1" ht="24.75" customHeight="1" x14ac:dyDescent="0.45">
      <c r="A680" s="274" t="s">
        <v>1613</v>
      </c>
      <c r="B680" s="275" t="s">
        <v>951</v>
      </c>
      <c r="C680" s="276">
        <v>5</v>
      </c>
      <c r="D680" s="276">
        <v>5</v>
      </c>
      <c r="E680" s="277">
        <f t="shared" si="55"/>
        <v>0</v>
      </c>
      <c r="F680" s="278">
        <f t="shared" si="56"/>
        <v>0</v>
      </c>
      <c r="G680" s="279"/>
    </row>
    <row r="681" spans="1:7" s="280" customFormat="1" ht="24.75" customHeight="1" x14ac:dyDescent="0.45">
      <c r="A681" s="274" t="s">
        <v>1614</v>
      </c>
      <c r="B681" s="275" t="s">
        <v>951</v>
      </c>
      <c r="C681" s="276">
        <v>15.5</v>
      </c>
      <c r="D681" s="276">
        <v>15.5</v>
      </c>
      <c r="E681" s="277">
        <f t="shared" si="55"/>
        <v>0</v>
      </c>
      <c r="F681" s="278">
        <f t="shared" si="56"/>
        <v>0</v>
      </c>
      <c r="G681" s="279"/>
    </row>
    <row r="682" spans="1:7" s="280" customFormat="1" ht="24.75" customHeight="1" x14ac:dyDescent="0.45">
      <c r="A682" s="274" t="s">
        <v>1615</v>
      </c>
      <c r="B682" s="275" t="s">
        <v>951</v>
      </c>
      <c r="C682" s="276">
        <v>10.8</v>
      </c>
      <c r="D682" s="276">
        <v>10.8</v>
      </c>
      <c r="E682" s="277">
        <f t="shared" si="55"/>
        <v>0</v>
      </c>
      <c r="F682" s="278">
        <f t="shared" si="56"/>
        <v>0</v>
      </c>
      <c r="G682" s="279"/>
    </row>
    <row r="683" spans="1:7" s="280" customFormat="1" ht="24.75" customHeight="1" x14ac:dyDescent="0.45">
      <c r="A683" s="274" t="s">
        <v>1616</v>
      </c>
      <c r="B683" s="275" t="s">
        <v>951</v>
      </c>
      <c r="C683" s="276">
        <v>10.8</v>
      </c>
      <c r="D683" s="276">
        <v>10.8</v>
      </c>
      <c r="E683" s="277">
        <f t="shared" si="55"/>
        <v>0</v>
      </c>
      <c r="F683" s="278">
        <f t="shared" si="56"/>
        <v>0</v>
      </c>
      <c r="G683" s="279"/>
    </row>
    <row r="684" spans="1:7" s="280" customFormat="1" ht="24.75" customHeight="1" x14ac:dyDescent="0.45">
      <c r="A684" s="274" t="s">
        <v>1617</v>
      </c>
      <c r="B684" s="275" t="s">
        <v>951</v>
      </c>
      <c r="C684" s="276">
        <v>20</v>
      </c>
      <c r="D684" s="276">
        <v>20</v>
      </c>
      <c r="E684" s="277">
        <f t="shared" si="55"/>
        <v>0</v>
      </c>
      <c r="F684" s="278">
        <f t="shared" si="56"/>
        <v>0</v>
      </c>
      <c r="G684" s="279"/>
    </row>
    <row r="685" spans="1:7" s="280" customFormat="1" ht="24.75" customHeight="1" x14ac:dyDescent="0.45">
      <c r="A685" s="274" t="s">
        <v>1618</v>
      </c>
      <c r="B685" s="275" t="s">
        <v>951</v>
      </c>
      <c r="C685" s="276">
        <v>22</v>
      </c>
      <c r="D685" s="276">
        <v>22</v>
      </c>
      <c r="E685" s="277">
        <f t="shared" si="55"/>
        <v>0</v>
      </c>
      <c r="F685" s="278">
        <f t="shared" si="56"/>
        <v>0</v>
      </c>
      <c r="G685" s="279"/>
    </row>
    <row r="686" spans="1:7" s="280" customFormat="1" ht="24.75" customHeight="1" x14ac:dyDescent="0.45">
      <c r="A686" s="274"/>
      <c r="B686" s="275"/>
      <c r="C686" s="276"/>
      <c r="D686" s="276"/>
      <c r="E686" s="277"/>
      <c r="F686" s="278"/>
      <c r="G686" s="279"/>
    </row>
    <row r="687" spans="1:7" s="280" customFormat="1" ht="24.75" customHeight="1" x14ac:dyDescent="0.45">
      <c r="A687" s="282" t="s">
        <v>1619</v>
      </c>
      <c r="B687" s="283"/>
      <c r="C687" s="284"/>
      <c r="D687" s="284"/>
      <c r="E687" s="285"/>
      <c r="F687" s="286"/>
      <c r="G687" s="279"/>
    </row>
    <row r="688" spans="1:7" s="280" customFormat="1" ht="24.75" customHeight="1" x14ac:dyDescent="0.45">
      <c r="A688" s="269" t="s">
        <v>1620</v>
      </c>
      <c r="B688" s="287"/>
      <c r="C688" s="288"/>
      <c r="D688" s="288"/>
      <c r="E688" s="289"/>
      <c r="F688" s="290"/>
      <c r="G688" s="279"/>
    </row>
    <row r="689" spans="1:8" s="280" customFormat="1" ht="24.75" customHeight="1" x14ac:dyDescent="0.45">
      <c r="A689" s="274" t="s">
        <v>1621</v>
      </c>
      <c r="B689" s="275" t="s">
        <v>949</v>
      </c>
      <c r="C689" s="276">
        <v>2872</v>
      </c>
      <c r="D689" s="276">
        <v>3096</v>
      </c>
      <c r="E689" s="277">
        <f t="shared" ref="E689:E693" si="57">D689-C689</f>
        <v>224</v>
      </c>
      <c r="F689" s="278">
        <f>IFERROR(E689/C689,"na")</f>
        <v>7.7994428969359333E-2</v>
      </c>
      <c r="G689" s="279"/>
    </row>
    <row r="690" spans="1:8" s="280" customFormat="1" ht="24.75" customHeight="1" x14ac:dyDescent="0.45">
      <c r="A690" s="274" t="s">
        <v>1622</v>
      </c>
      <c r="B690" s="275" t="s">
        <v>949</v>
      </c>
      <c r="C690" s="276">
        <v>14233</v>
      </c>
      <c r="D690" s="276">
        <v>15345.63</v>
      </c>
      <c r="E690" s="277">
        <f t="shared" si="57"/>
        <v>1112.6299999999992</v>
      </c>
      <c r="F690" s="278">
        <f t="shared" ref="F690:F693" si="58">IFERROR(E690/C690,"na")</f>
        <v>7.8172556734349696E-2</v>
      </c>
      <c r="G690" s="279"/>
      <c r="H690" s="301"/>
    </row>
    <row r="691" spans="1:8" s="280" customFormat="1" ht="24.75" customHeight="1" x14ac:dyDescent="0.45">
      <c r="A691" s="274" t="s">
        <v>1623</v>
      </c>
      <c r="B691" s="275" t="s">
        <v>949</v>
      </c>
      <c r="C691" s="276">
        <v>28438</v>
      </c>
      <c r="D691" s="276">
        <v>30661.200000000001</v>
      </c>
      <c r="E691" s="277">
        <f t="shared" si="57"/>
        <v>2223.2000000000007</v>
      </c>
      <c r="F691" s="278">
        <f t="shared" si="58"/>
        <v>7.8177086996272613E-2</v>
      </c>
      <c r="G691" s="279"/>
      <c r="H691" s="301"/>
    </row>
    <row r="692" spans="1:8" s="280" customFormat="1" ht="24.75" customHeight="1" x14ac:dyDescent="0.45">
      <c r="A692" s="274" t="s">
        <v>1624</v>
      </c>
      <c r="B692" s="275" t="s">
        <v>949</v>
      </c>
      <c r="C692" s="276">
        <v>37998</v>
      </c>
      <c r="D692" s="276">
        <v>40986.81</v>
      </c>
      <c r="E692" s="277">
        <f t="shared" si="57"/>
        <v>2988.8099999999977</v>
      </c>
      <c r="F692" s="278">
        <f t="shared" si="58"/>
        <v>7.8657034580767352E-2</v>
      </c>
      <c r="G692" s="279"/>
      <c r="H692" s="301"/>
    </row>
    <row r="693" spans="1:8" s="280" customFormat="1" ht="24.75" customHeight="1" x14ac:dyDescent="0.45">
      <c r="A693" s="274" t="s">
        <v>1625</v>
      </c>
      <c r="B693" s="275" t="s">
        <v>949</v>
      </c>
      <c r="C693" s="276">
        <v>453</v>
      </c>
      <c r="D693" s="276">
        <v>488.48</v>
      </c>
      <c r="E693" s="277">
        <f t="shared" si="57"/>
        <v>35.480000000000018</v>
      </c>
      <c r="F693" s="278">
        <f t="shared" si="58"/>
        <v>7.8322295805739559E-2</v>
      </c>
      <c r="G693" s="279"/>
      <c r="H693" s="301"/>
    </row>
    <row r="694" spans="1:8" s="280" customFormat="1" ht="24.75" customHeight="1" x14ac:dyDescent="0.45">
      <c r="A694" s="269" t="s">
        <v>1626</v>
      </c>
      <c r="B694" s="287"/>
      <c r="C694" s="288"/>
      <c r="D694" s="288"/>
      <c r="E694" s="289"/>
      <c r="F694" s="290"/>
      <c r="G694" s="279"/>
    </row>
    <row r="695" spans="1:8" s="280" customFormat="1" ht="24.75" customHeight="1" x14ac:dyDescent="0.45">
      <c r="A695" s="274" t="s">
        <v>1627</v>
      </c>
      <c r="B695" s="275" t="s">
        <v>949</v>
      </c>
      <c r="C695" s="276">
        <v>164.5</v>
      </c>
      <c r="D695" s="276">
        <v>174.8</v>
      </c>
      <c r="E695" s="277">
        <f>D695-C695</f>
        <v>10.300000000000011</v>
      </c>
      <c r="F695" s="278">
        <f t="shared" ref="F695:F756" si="59">IFERROR(E695/C695,"na")</f>
        <v>6.2613981762918006E-2</v>
      </c>
      <c r="G695" s="279"/>
    </row>
    <row r="696" spans="1:8" s="280" customFormat="1" ht="24.75" customHeight="1" x14ac:dyDescent="0.45">
      <c r="A696" s="274" t="s">
        <v>1628</v>
      </c>
      <c r="B696" s="275" t="s">
        <v>949</v>
      </c>
      <c r="C696" s="276">
        <v>104.6</v>
      </c>
      <c r="D696" s="276">
        <v>111.1</v>
      </c>
      <c r="E696" s="277">
        <f>D696-C696</f>
        <v>6.5</v>
      </c>
      <c r="F696" s="278">
        <f t="shared" si="59"/>
        <v>6.2141491395793502E-2</v>
      </c>
      <c r="G696" s="279"/>
    </row>
    <row r="697" spans="1:8" s="280" customFormat="1" ht="24.75" customHeight="1" x14ac:dyDescent="0.45">
      <c r="A697" s="274" t="s">
        <v>1629</v>
      </c>
      <c r="B697" s="275" t="s">
        <v>949</v>
      </c>
      <c r="C697" s="276">
        <v>164.5</v>
      </c>
      <c r="D697" s="276">
        <v>174.8</v>
      </c>
      <c r="E697" s="277">
        <f>D697-C697</f>
        <v>10.300000000000011</v>
      </c>
      <c r="F697" s="278">
        <f t="shared" si="59"/>
        <v>6.2613981762918006E-2</v>
      </c>
      <c r="G697" s="279"/>
    </row>
    <row r="698" spans="1:8" s="280" customFormat="1" ht="24.75" customHeight="1" x14ac:dyDescent="0.45">
      <c r="A698" s="274" t="s">
        <v>1630</v>
      </c>
      <c r="B698" s="275" t="s">
        <v>949</v>
      </c>
      <c r="C698" s="276">
        <v>132.4</v>
      </c>
      <c r="D698" s="276">
        <v>140.69999999999999</v>
      </c>
      <c r="E698" s="277">
        <f>D698-C698</f>
        <v>8.2999999999999829</v>
      </c>
      <c r="F698" s="278">
        <f t="shared" si="59"/>
        <v>6.2688821752265728E-2</v>
      </c>
      <c r="G698" s="279"/>
    </row>
    <row r="699" spans="1:8" s="280" customFormat="1" ht="24.75" customHeight="1" x14ac:dyDescent="0.45">
      <c r="A699" s="274" t="s">
        <v>1631</v>
      </c>
      <c r="B699" s="275" t="s">
        <v>949</v>
      </c>
      <c r="C699" s="276">
        <v>1241</v>
      </c>
      <c r="D699" s="276">
        <v>1318.1</v>
      </c>
      <c r="E699" s="277">
        <f t="shared" ref="E699:E751" si="60">D699-C699</f>
        <v>77.099999999999909</v>
      </c>
      <c r="F699" s="278">
        <f t="shared" si="59"/>
        <v>6.212731668009662E-2</v>
      </c>
      <c r="G699" s="279"/>
    </row>
    <row r="700" spans="1:8" s="280" customFormat="1" ht="24.75" customHeight="1" x14ac:dyDescent="0.45">
      <c r="A700" s="274" t="s">
        <v>1632</v>
      </c>
      <c r="B700" s="275" t="s">
        <v>949</v>
      </c>
      <c r="C700" s="276">
        <v>1241</v>
      </c>
      <c r="D700" s="276">
        <v>1318.1</v>
      </c>
      <c r="E700" s="277">
        <f t="shared" si="60"/>
        <v>77.099999999999909</v>
      </c>
      <c r="F700" s="278">
        <f t="shared" si="59"/>
        <v>6.212731668009662E-2</v>
      </c>
      <c r="G700" s="279"/>
    </row>
    <row r="701" spans="1:8" s="280" customFormat="1" ht="24.75" customHeight="1" x14ac:dyDescent="0.45">
      <c r="A701" s="274" t="s">
        <v>1633</v>
      </c>
      <c r="B701" s="275" t="s">
        <v>949</v>
      </c>
      <c r="C701" s="276">
        <v>1241</v>
      </c>
      <c r="D701" s="276">
        <v>1318.1</v>
      </c>
      <c r="E701" s="277">
        <f t="shared" si="60"/>
        <v>77.099999999999909</v>
      </c>
      <c r="F701" s="278">
        <f t="shared" si="59"/>
        <v>6.212731668009662E-2</v>
      </c>
      <c r="G701" s="279"/>
    </row>
    <row r="702" spans="1:8" s="280" customFormat="1" ht="24.75" customHeight="1" x14ac:dyDescent="0.45">
      <c r="A702" s="274" t="s">
        <v>1634</v>
      </c>
      <c r="B702" s="275" t="s">
        <v>949</v>
      </c>
      <c r="C702" s="276">
        <v>1241</v>
      </c>
      <c r="D702" s="276">
        <v>1318.1</v>
      </c>
      <c r="E702" s="277">
        <f t="shared" si="60"/>
        <v>77.099999999999909</v>
      </c>
      <c r="F702" s="278">
        <f t="shared" si="59"/>
        <v>6.212731668009662E-2</v>
      </c>
      <c r="G702" s="279"/>
    </row>
    <row r="703" spans="1:8" s="280" customFormat="1" ht="24.75" customHeight="1" x14ac:dyDescent="0.45">
      <c r="A703" s="274" t="s">
        <v>1635</v>
      </c>
      <c r="B703" s="275" t="s">
        <v>949</v>
      </c>
      <c r="C703" s="276">
        <v>1241</v>
      </c>
      <c r="D703" s="276">
        <v>1318.1</v>
      </c>
      <c r="E703" s="277">
        <f t="shared" si="60"/>
        <v>77.099999999999909</v>
      </c>
      <c r="F703" s="278">
        <f t="shared" si="59"/>
        <v>6.212731668009662E-2</v>
      </c>
      <c r="G703" s="279"/>
    </row>
    <row r="704" spans="1:8" s="280" customFormat="1" ht="24.75" customHeight="1" x14ac:dyDescent="0.45">
      <c r="A704" s="274" t="s">
        <v>1636</v>
      </c>
      <c r="B704" s="275" t="s">
        <v>949</v>
      </c>
      <c r="C704" s="276">
        <v>1241</v>
      </c>
      <c r="D704" s="276">
        <v>1318.1</v>
      </c>
      <c r="E704" s="277">
        <f t="shared" si="60"/>
        <v>77.099999999999909</v>
      </c>
      <c r="F704" s="278">
        <f t="shared" si="59"/>
        <v>6.212731668009662E-2</v>
      </c>
      <c r="G704" s="279"/>
    </row>
    <row r="705" spans="1:7" s="280" customFormat="1" ht="24.75" customHeight="1" x14ac:dyDescent="0.45">
      <c r="A705" s="274" t="s">
        <v>1637</v>
      </c>
      <c r="B705" s="275" t="s">
        <v>949</v>
      </c>
      <c r="C705" s="276">
        <v>1241</v>
      </c>
      <c r="D705" s="276">
        <v>1318.1</v>
      </c>
      <c r="E705" s="277">
        <f t="shared" si="60"/>
        <v>77.099999999999909</v>
      </c>
      <c r="F705" s="278">
        <f t="shared" si="59"/>
        <v>6.212731668009662E-2</v>
      </c>
      <c r="G705" s="279"/>
    </row>
    <row r="706" spans="1:7" s="280" customFormat="1" ht="24.75" customHeight="1" x14ac:dyDescent="0.45">
      <c r="A706" s="274" t="s">
        <v>1638</v>
      </c>
      <c r="B706" s="275" t="s">
        <v>949</v>
      </c>
      <c r="C706" s="276">
        <v>1241</v>
      </c>
      <c r="D706" s="276">
        <v>1318.1</v>
      </c>
      <c r="E706" s="277">
        <f t="shared" si="60"/>
        <v>77.099999999999909</v>
      </c>
      <c r="F706" s="278">
        <f t="shared" si="59"/>
        <v>6.212731668009662E-2</v>
      </c>
      <c r="G706" s="279"/>
    </row>
    <row r="707" spans="1:7" s="280" customFormat="1" ht="24.75" customHeight="1" x14ac:dyDescent="0.45">
      <c r="A707" s="274" t="s">
        <v>1639</v>
      </c>
      <c r="B707" s="275" t="s">
        <v>949</v>
      </c>
      <c r="C707" s="276">
        <v>307</v>
      </c>
      <c r="D707" s="276">
        <v>325.8</v>
      </c>
      <c r="E707" s="277">
        <f t="shared" si="60"/>
        <v>18.800000000000011</v>
      </c>
      <c r="F707" s="278">
        <f t="shared" si="59"/>
        <v>6.1237785016286683E-2</v>
      </c>
      <c r="G707" s="279"/>
    </row>
    <row r="708" spans="1:7" s="280" customFormat="1" ht="24.75" customHeight="1" x14ac:dyDescent="0.45">
      <c r="A708" s="274" t="s">
        <v>1640</v>
      </c>
      <c r="B708" s="275" t="s">
        <v>949</v>
      </c>
      <c r="C708" s="276">
        <v>620</v>
      </c>
      <c r="D708" s="276">
        <v>659</v>
      </c>
      <c r="E708" s="277">
        <f t="shared" si="60"/>
        <v>39</v>
      </c>
      <c r="F708" s="278">
        <f t="shared" si="59"/>
        <v>6.2903225806451607E-2</v>
      </c>
      <c r="G708" s="279"/>
    </row>
    <row r="709" spans="1:7" s="280" customFormat="1" ht="24.75" customHeight="1" x14ac:dyDescent="0.45">
      <c r="A709" s="274" t="s">
        <v>1641</v>
      </c>
      <c r="B709" s="275" t="s">
        <v>949</v>
      </c>
      <c r="C709" s="276">
        <v>307</v>
      </c>
      <c r="D709" s="276">
        <v>325.8</v>
      </c>
      <c r="E709" s="277">
        <f t="shared" si="60"/>
        <v>18.800000000000011</v>
      </c>
      <c r="F709" s="278">
        <f t="shared" si="59"/>
        <v>6.1237785016286683E-2</v>
      </c>
      <c r="G709" s="279"/>
    </row>
    <row r="710" spans="1:7" s="280" customFormat="1" ht="24.75" customHeight="1" x14ac:dyDescent="0.45">
      <c r="A710" s="274" t="s">
        <v>1642</v>
      </c>
      <c r="B710" s="275" t="s">
        <v>949</v>
      </c>
      <c r="C710" s="276">
        <v>188</v>
      </c>
      <c r="D710" s="276">
        <v>199.9</v>
      </c>
      <c r="E710" s="277">
        <f t="shared" si="60"/>
        <v>11.900000000000006</v>
      </c>
      <c r="F710" s="278">
        <f t="shared" si="59"/>
        <v>6.3297872340425568E-2</v>
      </c>
      <c r="G710" s="279"/>
    </row>
    <row r="711" spans="1:7" s="280" customFormat="1" ht="24.75" customHeight="1" x14ac:dyDescent="0.45">
      <c r="A711" s="274" t="s">
        <v>1643</v>
      </c>
      <c r="B711" s="275" t="s">
        <v>949</v>
      </c>
      <c r="C711" s="276">
        <v>1241</v>
      </c>
      <c r="D711" s="276">
        <v>1318.1</v>
      </c>
      <c r="E711" s="277">
        <f t="shared" si="60"/>
        <v>77.099999999999909</v>
      </c>
      <c r="F711" s="278">
        <f t="shared" si="59"/>
        <v>6.212731668009662E-2</v>
      </c>
      <c r="G711" s="279"/>
    </row>
    <row r="712" spans="1:7" s="280" customFormat="1" ht="24.75" customHeight="1" x14ac:dyDescent="0.45">
      <c r="A712" s="274" t="s">
        <v>1644</v>
      </c>
      <c r="B712" s="275" t="s">
        <v>949</v>
      </c>
      <c r="C712" s="276">
        <v>188</v>
      </c>
      <c r="D712" s="276">
        <v>199.9</v>
      </c>
      <c r="E712" s="277">
        <f t="shared" si="60"/>
        <v>11.900000000000006</v>
      </c>
      <c r="F712" s="278">
        <f t="shared" si="59"/>
        <v>6.3297872340425568E-2</v>
      </c>
      <c r="G712" s="279"/>
    </row>
    <row r="713" spans="1:7" s="280" customFormat="1" ht="24.75" customHeight="1" x14ac:dyDescent="0.45">
      <c r="A713" s="274" t="s">
        <v>1645</v>
      </c>
      <c r="B713" s="275" t="s">
        <v>949</v>
      </c>
      <c r="C713" s="276">
        <v>1241</v>
      </c>
      <c r="D713" s="276">
        <v>1318.1</v>
      </c>
      <c r="E713" s="277">
        <f t="shared" si="60"/>
        <v>77.099999999999909</v>
      </c>
      <c r="F713" s="278">
        <f t="shared" si="59"/>
        <v>6.212731668009662E-2</v>
      </c>
      <c r="G713" s="279"/>
    </row>
    <row r="714" spans="1:7" s="280" customFormat="1" ht="24.75" customHeight="1" x14ac:dyDescent="0.45">
      <c r="A714" s="274" t="s">
        <v>1646</v>
      </c>
      <c r="B714" s="275" t="s">
        <v>949</v>
      </c>
      <c r="C714" s="276">
        <v>189</v>
      </c>
      <c r="D714" s="276">
        <v>199.9</v>
      </c>
      <c r="E714" s="277">
        <f t="shared" si="60"/>
        <v>10.900000000000006</v>
      </c>
      <c r="F714" s="278">
        <f t="shared" si="59"/>
        <v>5.7671957671957701E-2</v>
      </c>
      <c r="G714" s="279"/>
    </row>
    <row r="715" spans="1:7" s="280" customFormat="1" ht="24.75" customHeight="1" x14ac:dyDescent="0.45">
      <c r="A715" s="274" t="s">
        <v>1647</v>
      </c>
      <c r="B715" s="275" t="s">
        <v>949</v>
      </c>
      <c r="C715" s="276">
        <v>593</v>
      </c>
      <c r="D715" s="276">
        <v>629.4</v>
      </c>
      <c r="E715" s="277">
        <f t="shared" si="60"/>
        <v>36.399999999999977</v>
      </c>
      <c r="F715" s="278">
        <f t="shared" si="59"/>
        <v>6.1382799325463706E-2</v>
      </c>
      <c r="G715" s="279"/>
    </row>
    <row r="716" spans="1:7" s="280" customFormat="1" ht="24.75" customHeight="1" x14ac:dyDescent="0.45">
      <c r="A716" s="274" t="s">
        <v>1648</v>
      </c>
      <c r="B716" s="275" t="s">
        <v>949</v>
      </c>
      <c r="C716" s="276">
        <v>1213</v>
      </c>
      <c r="D716" s="276">
        <v>1288.5</v>
      </c>
      <c r="E716" s="277">
        <f t="shared" si="60"/>
        <v>75.5</v>
      </c>
      <c r="F716" s="278">
        <f t="shared" si="59"/>
        <v>6.2242374278647983E-2</v>
      </c>
      <c r="G716" s="279"/>
    </row>
    <row r="717" spans="1:7" s="280" customFormat="1" ht="24.75" customHeight="1" x14ac:dyDescent="0.45">
      <c r="A717" s="274" t="s">
        <v>1649</v>
      </c>
      <c r="B717" s="275" t="s">
        <v>949</v>
      </c>
      <c r="C717" s="276">
        <v>1310</v>
      </c>
      <c r="D717" s="276">
        <v>1392.5</v>
      </c>
      <c r="E717" s="277">
        <f t="shared" si="60"/>
        <v>82.5</v>
      </c>
      <c r="F717" s="278">
        <f t="shared" si="59"/>
        <v>6.2977099236641215E-2</v>
      </c>
      <c r="G717" s="279"/>
    </row>
    <row r="718" spans="1:7" s="280" customFormat="1" ht="24.75" customHeight="1" x14ac:dyDescent="0.45">
      <c r="A718" s="274" t="s">
        <v>1650</v>
      </c>
      <c r="B718" s="275" t="s">
        <v>949</v>
      </c>
      <c r="C718" s="276">
        <v>1408</v>
      </c>
      <c r="D718" s="276">
        <v>1495.8</v>
      </c>
      <c r="E718" s="277">
        <f t="shared" si="60"/>
        <v>87.799999999999955</v>
      </c>
      <c r="F718" s="278">
        <f t="shared" si="59"/>
        <v>6.2357954545454515E-2</v>
      </c>
      <c r="G718" s="279"/>
    </row>
    <row r="719" spans="1:7" s="280" customFormat="1" ht="24.75" customHeight="1" x14ac:dyDescent="0.45">
      <c r="A719" s="274" t="s">
        <v>1651</v>
      </c>
      <c r="B719" s="275" t="s">
        <v>949</v>
      </c>
      <c r="C719" s="276">
        <v>3213</v>
      </c>
      <c r="D719" s="276">
        <v>3413.7</v>
      </c>
      <c r="E719" s="277">
        <f t="shared" si="60"/>
        <v>200.69999999999982</v>
      </c>
      <c r="F719" s="278">
        <f t="shared" si="59"/>
        <v>6.2464985994397704E-2</v>
      </c>
      <c r="G719" s="279"/>
    </row>
    <row r="720" spans="1:7" s="280" customFormat="1" ht="24.75" customHeight="1" x14ac:dyDescent="0.45">
      <c r="A720" s="274" t="s">
        <v>1652</v>
      </c>
      <c r="B720" s="275" t="s">
        <v>949</v>
      </c>
      <c r="C720" s="276">
        <v>1080</v>
      </c>
      <c r="D720" s="276">
        <v>1147.8</v>
      </c>
      <c r="E720" s="277">
        <f t="shared" si="60"/>
        <v>67.799999999999955</v>
      </c>
      <c r="F720" s="278">
        <f t="shared" si="59"/>
        <v>6.2777777777777738E-2</v>
      </c>
      <c r="G720" s="279"/>
    </row>
    <row r="721" spans="1:7" s="280" customFormat="1" ht="24.75" customHeight="1" x14ac:dyDescent="0.45">
      <c r="A721" s="274" t="s">
        <v>1653</v>
      </c>
      <c r="B721" s="275" t="s">
        <v>949</v>
      </c>
      <c r="C721" s="276">
        <v>1457</v>
      </c>
      <c r="D721" s="276">
        <v>1547.6</v>
      </c>
      <c r="E721" s="277">
        <f t="shared" si="60"/>
        <v>90.599999999999909</v>
      </c>
      <c r="F721" s="278">
        <f t="shared" si="59"/>
        <v>6.2182566918325265E-2</v>
      </c>
      <c r="G721" s="279"/>
    </row>
    <row r="722" spans="1:7" s="280" customFormat="1" ht="24.75" customHeight="1" x14ac:dyDescent="0.45">
      <c r="A722" s="274" t="s">
        <v>1654</v>
      </c>
      <c r="B722" s="275" t="s">
        <v>949</v>
      </c>
      <c r="C722" s="276">
        <v>3213</v>
      </c>
      <c r="D722" s="276">
        <v>3423.7</v>
      </c>
      <c r="E722" s="277">
        <f t="shared" si="60"/>
        <v>210.69999999999982</v>
      </c>
      <c r="F722" s="278">
        <f t="shared" si="59"/>
        <v>6.5577342047930226E-2</v>
      </c>
      <c r="G722" s="279"/>
    </row>
    <row r="723" spans="1:7" s="280" customFormat="1" ht="24.75" customHeight="1" x14ac:dyDescent="0.45">
      <c r="A723" s="274" t="s">
        <v>1655</v>
      </c>
      <c r="B723" s="275" t="s">
        <v>949</v>
      </c>
      <c r="C723" s="276">
        <v>8189.8</v>
      </c>
      <c r="D723" s="276">
        <v>8700.9</v>
      </c>
      <c r="E723" s="277">
        <f t="shared" si="60"/>
        <v>511.09999999999945</v>
      </c>
      <c r="F723" s="278">
        <f t="shared" si="59"/>
        <v>6.2406896383305994E-2</v>
      </c>
      <c r="G723" s="279"/>
    </row>
    <row r="724" spans="1:7" s="280" customFormat="1" ht="24.75" customHeight="1" x14ac:dyDescent="0.45">
      <c r="A724" s="274" t="s">
        <v>1656</v>
      </c>
      <c r="B724" s="275" t="s">
        <v>949</v>
      </c>
      <c r="C724" s="276">
        <v>24151</v>
      </c>
      <c r="D724" s="276">
        <v>25658.3</v>
      </c>
      <c r="E724" s="277">
        <f t="shared" si="60"/>
        <v>1507.2999999999993</v>
      </c>
      <c r="F724" s="278">
        <f t="shared" si="59"/>
        <v>6.2411494348060093E-2</v>
      </c>
      <c r="G724" s="279"/>
    </row>
    <row r="725" spans="1:7" s="280" customFormat="1" ht="24.75" customHeight="1" x14ac:dyDescent="0.45">
      <c r="A725" s="274" t="s">
        <v>1657</v>
      </c>
      <c r="B725" s="275" t="s">
        <v>949</v>
      </c>
      <c r="C725" s="276">
        <v>54282</v>
      </c>
      <c r="D725" s="276">
        <v>57670.1</v>
      </c>
      <c r="E725" s="277">
        <f t="shared" si="60"/>
        <v>3388.0999999999985</v>
      </c>
      <c r="F725" s="278">
        <f t="shared" si="59"/>
        <v>6.2416639033196983E-2</v>
      </c>
      <c r="G725" s="279"/>
    </row>
    <row r="726" spans="1:7" s="280" customFormat="1" ht="24.75" customHeight="1" x14ac:dyDescent="0.45">
      <c r="A726" s="274" t="s">
        <v>1658</v>
      </c>
      <c r="B726" s="275" t="s">
        <v>949</v>
      </c>
      <c r="C726" s="276">
        <v>188</v>
      </c>
      <c r="D726" s="276">
        <v>199.9</v>
      </c>
      <c r="E726" s="277">
        <f t="shared" si="60"/>
        <v>11.900000000000006</v>
      </c>
      <c r="F726" s="278">
        <f t="shared" si="59"/>
        <v>6.3297872340425568E-2</v>
      </c>
      <c r="G726" s="279"/>
    </row>
    <row r="727" spans="1:7" s="280" customFormat="1" ht="24.75" customHeight="1" x14ac:dyDescent="0.45">
      <c r="A727" s="274" t="s">
        <v>1659</v>
      </c>
      <c r="B727" s="275" t="s">
        <v>949</v>
      </c>
      <c r="C727" s="276">
        <v>593</v>
      </c>
      <c r="D727" s="276">
        <v>629.4</v>
      </c>
      <c r="E727" s="277">
        <f t="shared" si="60"/>
        <v>36.399999999999977</v>
      </c>
      <c r="F727" s="278">
        <f t="shared" si="59"/>
        <v>6.1382799325463706E-2</v>
      </c>
      <c r="G727" s="279"/>
    </row>
    <row r="728" spans="1:7" s="280" customFormat="1" ht="24.75" customHeight="1" x14ac:dyDescent="0.45">
      <c r="A728" s="274" t="s">
        <v>1660</v>
      </c>
      <c r="B728" s="275" t="s">
        <v>949</v>
      </c>
      <c r="C728" s="276">
        <v>1213</v>
      </c>
      <c r="D728" s="276">
        <v>1288.5</v>
      </c>
      <c r="E728" s="277">
        <f t="shared" si="60"/>
        <v>75.5</v>
      </c>
      <c r="F728" s="278">
        <f t="shared" si="59"/>
        <v>6.2242374278647983E-2</v>
      </c>
      <c r="G728" s="279"/>
    </row>
    <row r="729" spans="1:7" s="280" customFormat="1" ht="24.75" customHeight="1" x14ac:dyDescent="0.45">
      <c r="A729" s="274" t="s">
        <v>1661</v>
      </c>
      <c r="B729" s="275" t="s">
        <v>949</v>
      </c>
      <c r="C729" s="276">
        <v>1310</v>
      </c>
      <c r="D729" s="276">
        <v>1392.5</v>
      </c>
      <c r="E729" s="277">
        <f t="shared" si="60"/>
        <v>82.5</v>
      </c>
      <c r="F729" s="278">
        <f t="shared" si="59"/>
        <v>6.2977099236641215E-2</v>
      </c>
      <c r="G729" s="279"/>
    </row>
    <row r="730" spans="1:7" s="280" customFormat="1" ht="24.75" customHeight="1" x14ac:dyDescent="0.45">
      <c r="A730" s="274" t="s">
        <v>1662</v>
      </c>
      <c r="B730" s="275" t="s">
        <v>949</v>
      </c>
      <c r="C730" s="276">
        <v>3213</v>
      </c>
      <c r="D730" s="276">
        <v>3423.7</v>
      </c>
      <c r="E730" s="277">
        <f t="shared" si="60"/>
        <v>210.69999999999982</v>
      </c>
      <c r="F730" s="278">
        <f t="shared" si="59"/>
        <v>6.5577342047930226E-2</v>
      </c>
      <c r="G730" s="279"/>
    </row>
    <row r="731" spans="1:7" s="280" customFormat="1" ht="24.75" customHeight="1" x14ac:dyDescent="0.45">
      <c r="A731" s="274" t="s">
        <v>1663</v>
      </c>
      <c r="B731" s="275" t="s">
        <v>949</v>
      </c>
      <c r="C731" s="276">
        <v>1080</v>
      </c>
      <c r="D731" s="276">
        <v>1147.8</v>
      </c>
      <c r="E731" s="277">
        <f t="shared" si="60"/>
        <v>67.799999999999955</v>
      </c>
      <c r="F731" s="278">
        <f t="shared" si="59"/>
        <v>6.2777777777777738E-2</v>
      </c>
      <c r="G731" s="279"/>
    </row>
    <row r="732" spans="1:7" s="280" customFormat="1" ht="24.75" customHeight="1" x14ac:dyDescent="0.45">
      <c r="A732" s="274" t="s">
        <v>1664</v>
      </c>
      <c r="B732" s="275" t="s">
        <v>949</v>
      </c>
      <c r="C732" s="276">
        <v>1457</v>
      </c>
      <c r="D732" s="276">
        <v>1547.6</v>
      </c>
      <c r="E732" s="277">
        <f t="shared" si="60"/>
        <v>90.599999999999909</v>
      </c>
      <c r="F732" s="278">
        <f t="shared" si="59"/>
        <v>6.2182566918325265E-2</v>
      </c>
      <c r="G732" s="279"/>
    </row>
    <row r="733" spans="1:7" s="280" customFormat="1" ht="24.75" customHeight="1" x14ac:dyDescent="0.45">
      <c r="A733" s="274" t="s">
        <v>1665</v>
      </c>
      <c r="B733" s="275" t="s">
        <v>949</v>
      </c>
      <c r="C733" s="276">
        <v>3213</v>
      </c>
      <c r="D733" s="276">
        <v>3423.7</v>
      </c>
      <c r="E733" s="277">
        <f t="shared" si="60"/>
        <v>210.69999999999982</v>
      </c>
      <c r="F733" s="278">
        <f t="shared" si="59"/>
        <v>6.5577342047930226E-2</v>
      </c>
      <c r="G733" s="279"/>
    </row>
    <row r="734" spans="1:7" s="280" customFormat="1" ht="24.75" customHeight="1" x14ac:dyDescent="0.45">
      <c r="A734" s="274" t="s">
        <v>1666</v>
      </c>
      <c r="B734" s="275" t="s">
        <v>949</v>
      </c>
      <c r="C734" s="276">
        <v>188</v>
      </c>
      <c r="D734" s="276">
        <v>199.9</v>
      </c>
      <c r="E734" s="277">
        <f t="shared" si="60"/>
        <v>11.900000000000006</v>
      </c>
      <c r="F734" s="278">
        <f t="shared" si="59"/>
        <v>6.3297872340425568E-2</v>
      </c>
      <c r="G734" s="279"/>
    </row>
    <row r="735" spans="1:7" s="280" customFormat="1" ht="24.75" customHeight="1" x14ac:dyDescent="0.45">
      <c r="A735" s="274" t="s">
        <v>1667</v>
      </c>
      <c r="B735" s="275" t="s">
        <v>949</v>
      </c>
      <c r="C735" s="276">
        <v>404</v>
      </c>
      <c r="D735" s="276">
        <v>429.5</v>
      </c>
      <c r="E735" s="277">
        <f t="shared" si="60"/>
        <v>25.5</v>
      </c>
      <c r="F735" s="278">
        <f t="shared" si="59"/>
        <v>6.3118811881188119E-2</v>
      </c>
      <c r="G735" s="279"/>
    </row>
    <row r="736" spans="1:7" s="280" customFormat="1" ht="24.75" customHeight="1" x14ac:dyDescent="0.45">
      <c r="A736" s="274" t="s">
        <v>1668</v>
      </c>
      <c r="B736" s="275" t="s">
        <v>949</v>
      </c>
      <c r="C736" s="276">
        <v>188</v>
      </c>
      <c r="D736" s="276">
        <v>199.9</v>
      </c>
      <c r="E736" s="277">
        <f t="shared" si="60"/>
        <v>11.900000000000006</v>
      </c>
      <c r="F736" s="278">
        <f t="shared" si="59"/>
        <v>6.3297872340425568E-2</v>
      </c>
      <c r="G736" s="279"/>
    </row>
    <row r="737" spans="1:7" s="280" customFormat="1" ht="24.75" customHeight="1" x14ac:dyDescent="0.45">
      <c r="A737" s="274" t="s">
        <v>1669</v>
      </c>
      <c r="B737" s="275" t="s">
        <v>949</v>
      </c>
      <c r="C737" s="276">
        <v>404</v>
      </c>
      <c r="D737" s="276">
        <v>429.5</v>
      </c>
      <c r="E737" s="277">
        <f t="shared" si="60"/>
        <v>25.5</v>
      </c>
      <c r="F737" s="278">
        <f t="shared" si="59"/>
        <v>6.3118811881188119E-2</v>
      </c>
      <c r="G737" s="279"/>
    </row>
    <row r="738" spans="1:7" s="280" customFormat="1" ht="24.75" customHeight="1" x14ac:dyDescent="0.45">
      <c r="A738" s="274" t="s">
        <v>1670</v>
      </c>
      <c r="B738" s="275" t="s">
        <v>949</v>
      </c>
      <c r="C738" s="276">
        <v>307</v>
      </c>
      <c r="D738" s="276">
        <v>325.8</v>
      </c>
      <c r="E738" s="277">
        <f t="shared" si="60"/>
        <v>18.800000000000011</v>
      </c>
      <c r="F738" s="278">
        <f t="shared" si="59"/>
        <v>6.1237785016286683E-2</v>
      </c>
      <c r="G738" s="279"/>
    </row>
    <row r="739" spans="1:7" s="280" customFormat="1" ht="24.75" customHeight="1" x14ac:dyDescent="0.45">
      <c r="A739" s="274" t="s">
        <v>1671</v>
      </c>
      <c r="B739" s="275" t="s">
        <v>949</v>
      </c>
      <c r="C739" s="276">
        <v>1241</v>
      </c>
      <c r="D739" s="276">
        <v>1318.1</v>
      </c>
      <c r="E739" s="277">
        <f t="shared" si="60"/>
        <v>77.099999999999909</v>
      </c>
      <c r="F739" s="278">
        <f t="shared" si="59"/>
        <v>6.212731668009662E-2</v>
      </c>
      <c r="G739" s="279"/>
    </row>
    <row r="740" spans="1:7" s="280" customFormat="1" ht="24.75" customHeight="1" x14ac:dyDescent="0.45">
      <c r="A740" s="274" t="s">
        <v>1672</v>
      </c>
      <c r="B740" s="275" t="s">
        <v>951</v>
      </c>
      <c r="C740" s="276">
        <v>300</v>
      </c>
      <c r="D740" s="276">
        <v>325</v>
      </c>
      <c r="E740" s="277">
        <f t="shared" si="60"/>
        <v>25</v>
      </c>
      <c r="F740" s="278">
        <f t="shared" si="59"/>
        <v>8.3333333333333329E-2</v>
      </c>
      <c r="G740" s="279"/>
    </row>
    <row r="741" spans="1:7" s="280" customFormat="1" ht="24.75" customHeight="1" x14ac:dyDescent="0.45">
      <c r="A741" s="274" t="s">
        <v>1673</v>
      </c>
      <c r="B741" s="275" t="s">
        <v>951</v>
      </c>
      <c r="C741" s="276">
        <v>450</v>
      </c>
      <c r="D741" s="276">
        <v>500</v>
      </c>
      <c r="E741" s="277">
        <f t="shared" si="60"/>
        <v>50</v>
      </c>
      <c r="F741" s="278">
        <f t="shared" si="59"/>
        <v>0.1111111111111111</v>
      </c>
      <c r="G741" s="279"/>
    </row>
    <row r="742" spans="1:7" s="280" customFormat="1" ht="24.75" customHeight="1" x14ac:dyDescent="0.45">
      <c r="A742" s="274" t="s">
        <v>1674</v>
      </c>
      <c r="B742" s="275" t="s">
        <v>951</v>
      </c>
      <c r="C742" s="276">
        <v>450</v>
      </c>
      <c r="D742" s="276">
        <v>425</v>
      </c>
      <c r="E742" s="277">
        <f t="shared" si="60"/>
        <v>-25</v>
      </c>
      <c r="F742" s="278">
        <f t="shared" si="59"/>
        <v>-5.5555555555555552E-2</v>
      </c>
      <c r="G742" s="279"/>
    </row>
    <row r="743" spans="1:7" s="280" customFormat="1" ht="24.75" customHeight="1" x14ac:dyDescent="0.45">
      <c r="A743" s="274" t="s">
        <v>1675</v>
      </c>
      <c r="B743" s="275" t="s">
        <v>951</v>
      </c>
      <c r="C743" s="276">
        <v>550</v>
      </c>
      <c r="D743" s="276">
        <v>600</v>
      </c>
      <c r="E743" s="277">
        <f t="shared" si="60"/>
        <v>50</v>
      </c>
      <c r="F743" s="278">
        <f t="shared" si="59"/>
        <v>9.0909090909090912E-2</v>
      </c>
      <c r="G743" s="279"/>
    </row>
    <row r="744" spans="1:7" s="280" customFormat="1" ht="24.75" customHeight="1" x14ac:dyDescent="0.45">
      <c r="A744" s="274" t="s">
        <v>1676</v>
      </c>
      <c r="B744" s="275" t="s">
        <v>951</v>
      </c>
      <c r="C744" s="276">
        <v>150</v>
      </c>
      <c r="D744" s="276">
        <v>150</v>
      </c>
      <c r="E744" s="277">
        <f t="shared" si="60"/>
        <v>0</v>
      </c>
      <c r="F744" s="278">
        <f t="shared" si="59"/>
        <v>0</v>
      </c>
      <c r="G744" s="279"/>
    </row>
    <row r="745" spans="1:7" s="280" customFormat="1" ht="24.75" customHeight="1" x14ac:dyDescent="0.45">
      <c r="A745" s="274" t="s">
        <v>1677</v>
      </c>
      <c r="B745" s="275" t="s">
        <v>951</v>
      </c>
      <c r="C745" s="276">
        <v>165</v>
      </c>
      <c r="D745" s="276">
        <v>180</v>
      </c>
      <c r="E745" s="277">
        <f t="shared" si="60"/>
        <v>15</v>
      </c>
      <c r="F745" s="278">
        <f t="shared" si="59"/>
        <v>9.0909090909090912E-2</v>
      </c>
      <c r="G745" s="279"/>
    </row>
    <row r="746" spans="1:7" s="280" customFormat="1" ht="24.75" customHeight="1" x14ac:dyDescent="0.45">
      <c r="A746" s="274" t="s">
        <v>1678</v>
      </c>
      <c r="B746" s="275" t="s">
        <v>951</v>
      </c>
      <c r="C746" s="276">
        <v>240</v>
      </c>
      <c r="D746" s="276">
        <v>250</v>
      </c>
      <c r="E746" s="277">
        <f t="shared" si="60"/>
        <v>10</v>
      </c>
      <c r="F746" s="278">
        <f t="shared" si="59"/>
        <v>4.1666666666666664E-2</v>
      </c>
      <c r="G746" s="279"/>
    </row>
    <row r="747" spans="1:7" s="280" customFormat="1" ht="24.75" customHeight="1" x14ac:dyDescent="0.45">
      <c r="A747" s="274" t="s">
        <v>1679</v>
      </c>
      <c r="B747" s="275" t="s">
        <v>949</v>
      </c>
      <c r="C747" s="276">
        <v>0</v>
      </c>
      <c r="D747" s="276">
        <v>61</v>
      </c>
      <c r="E747" s="277">
        <f t="shared" si="60"/>
        <v>61</v>
      </c>
      <c r="F747" s="278" t="str">
        <f t="shared" si="59"/>
        <v>na</v>
      </c>
      <c r="G747" s="279"/>
    </row>
    <row r="748" spans="1:7" s="280" customFormat="1" ht="24.75" customHeight="1" x14ac:dyDescent="0.45">
      <c r="A748" s="274" t="s">
        <v>1680</v>
      </c>
      <c r="B748" s="275" t="s">
        <v>951</v>
      </c>
      <c r="C748" s="276">
        <v>0</v>
      </c>
      <c r="D748" s="276">
        <v>100</v>
      </c>
      <c r="E748" s="277">
        <f t="shared" si="60"/>
        <v>100</v>
      </c>
      <c r="F748" s="278" t="str">
        <f t="shared" si="59"/>
        <v>na</v>
      </c>
      <c r="G748" s="279"/>
    </row>
    <row r="749" spans="1:7" s="280" customFormat="1" ht="24.75" customHeight="1" x14ac:dyDescent="0.45">
      <c r="A749" s="274" t="s">
        <v>1681</v>
      </c>
      <c r="B749" s="275" t="s">
        <v>951</v>
      </c>
      <c r="C749" s="276">
        <v>0</v>
      </c>
      <c r="D749" s="276">
        <v>175</v>
      </c>
      <c r="E749" s="277">
        <f t="shared" si="60"/>
        <v>175</v>
      </c>
      <c r="F749" s="278" t="str">
        <f t="shared" si="59"/>
        <v>na</v>
      </c>
      <c r="G749" s="279"/>
    </row>
    <row r="750" spans="1:7" s="280" customFormat="1" ht="24.75" customHeight="1" x14ac:dyDescent="0.45">
      <c r="A750" s="274" t="s">
        <v>1682</v>
      </c>
      <c r="B750" s="275" t="s">
        <v>951</v>
      </c>
      <c r="C750" s="276">
        <v>0</v>
      </c>
      <c r="D750" s="276">
        <v>6</v>
      </c>
      <c r="E750" s="277">
        <f t="shared" si="60"/>
        <v>6</v>
      </c>
      <c r="F750" s="278" t="str">
        <f t="shared" si="59"/>
        <v>na</v>
      </c>
      <c r="G750" s="279"/>
    </row>
    <row r="751" spans="1:7" s="280" customFormat="1" ht="24.75" customHeight="1" x14ac:dyDescent="0.45">
      <c r="A751" s="274" t="s">
        <v>1683</v>
      </c>
      <c r="B751" s="275" t="s">
        <v>951</v>
      </c>
      <c r="C751" s="276">
        <v>0</v>
      </c>
      <c r="D751" s="276">
        <v>60</v>
      </c>
      <c r="E751" s="277">
        <f t="shared" si="60"/>
        <v>60</v>
      </c>
      <c r="F751" s="278" t="str">
        <f t="shared" si="59"/>
        <v>na</v>
      </c>
      <c r="G751" s="279"/>
    </row>
    <row r="752" spans="1:7" s="280" customFormat="1" ht="24.75" customHeight="1" x14ac:dyDescent="0.45">
      <c r="A752" s="274" t="s">
        <v>1684</v>
      </c>
      <c r="B752" s="275" t="s">
        <v>951</v>
      </c>
      <c r="C752" s="276">
        <v>0</v>
      </c>
      <c r="D752" s="276" t="s">
        <v>1685</v>
      </c>
      <c r="E752" s="277">
        <v>0</v>
      </c>
      <c r="F752" s="278" t="str">
        <f t="shared" si="59"/>
        <v>na</v>
      </c>
      <c r="G752" s="279"/>
    </row>
    <row r="753" spans="1:7" s="280" customFormat="1" ht="24.75" customHeight="1" x14ac:dyDescent="0.45">
      <c r="A753" s="274" t="s">
        <v>1686</v>
      </c>
      <c r="B753" s="275" t="s">
        <v>951</v>
      </c>
      <c r="C753" s="276">
        <v>0</v>
      </c>
      <c r="D753" s="276">
        <v>150</v>
      </c>
      <c r="E753" s="277">
        <f t="shared" ref="E753:E756" si="61">D753-C753</f>
        <v>150</v>
      </c>
      <c r="F753" s="278" t="str">
        <f t="shared" si="59"/>
        <v>na</v>
      </c>
      <c r="G753" s="279"/>
    </row>
    <row r="754" spans="1:7" s="280" customFormat="1" ht="24.75" customHeight="1" x14ac:dyDescent="0.45">
      <c r="A754" s="274" t="s">
        <v>1687</v>
      </c>
      <c r="B754" s="275" t="s">
        <v>951</v>
      </c>
      <c r="C754" s="276">
        <v>0</v>
      </c>
      <c r="D754" s="276">
        <v>200</v>
      </c>
      <c r="E754" s="277">
        <f t="shared" si="61"/>
        <v>200</v>
      </c>
      <c r="F754" s="278" t="str">
        <f t="shared" si="59"/>
        <v>na</v>
      </c>
      <c r="G754" s="279"/>
    </row>
    <row r="755" spans="1:7" s="280" customFormat="1" ht="24.75" customHeight="1" x14ac:dyDescent="0.45">
      <c r="A755" s="274" t="s">
        <v>1688</v>
      </c>
      <c r="B755" s="275" t="s">
        <v>951</v>
      </c>
      <c r="C755" s="276">
        <v>0</v>
      </c>
      <c r="D755" s="276">
        <v>250</v>
      </c>
      <c r="E755" s="277">
        <f t="shared" si="61"/>
        <v>250</v>
      </c>
      <c r="F755" s="278" t="str">
        <f t="shared" si="59"/>
        <v>na</v>
      </c>
      <c r="G755" s="279"/>
    </row>
    <row r="756" spans="1:7" s="280" customFormat="1" ht="24.75" customHeight="1" x14ac:dyDescent="0.45">
      <c r="A756" s="274" t="s">
        <v>1689</v>
      </c>
      <c r="B756" s="275" t="s">
        <v>951</v>
      </c>
      <c r="C756" s="276">
        <v>0</v>
      </c>
      <c r="D756" s="276">
        <v>500</v>
      </c>
      <c r="E756" s="277">
        <f t="shared" si="61"/>
        <v>500</v>
      </c>
      <c r="F756" s="278" t="str">
        <f t="shared" si="59"/>
        <v>na</v>
      </c>
      <c r="G756" s="279"/>
    </row>
    <row r="757" spans="1:7" s="280" customFormat="1" ht="24.75" customHeight="1" x14ac:dyDescent="0.45">
      <c r="A757" s="269" t="s">
        <v>1690</v>
      </c>
      <c r="B757" s="287"/>
      <c r="C757" s="288"/>
      <c r="D757" s="288"/>
      <c r="E757" s="289"/>
      <c r="F757" s="290"/>
      <c r="G757" s="279"/>
    </row>
    <row r="758" spans="1:7" s="280" customFormat="1" ht="24.75" customHeight="1" x14ac:dyDescent="0.45">
      <c r="A758" s="274" t="s">
        <v>1691</v>
      </c>
      <c r="B758" s="275" t="s">
        <v>951</v>
      </c>
      <c r="C758" s="276">
        <v>87</v>
      </c>
      <c r="D758" s="277">
        <v>88</v>
      </c>
      <c r="E758" s="277">
        <f t="shared" ref="E758:E821" si="62">D758-C758</f>
        <v>1</v>
      </c>
      <c r="F758" s="278">
        <f t="shared" ref="F758:F821" si="63">IFERROR(E758/C758,"na")</f>
        <v>1.1494252873563218E-2</v>
      </c>
      <c r="G758" s="279"/>
    </row>
    <row r="759" spans="1:7" s="280" customFormat="1" ht="24.75" customHeight="1" x14ac:dyDescent="0.45">
      <c r="A759" s="274" t="s">
        <v>1692</v>
      </c>
      <c r="B759" s="275" t="s">
        <v>951</v>
      </c>
      <c r="C759" s="276">
        <v>19</v>
      </c>
      <c r="D759" s="276">
        <v>19</v>
      </c>
      <c r="E759" s="277">
        <f t="shared" si="62"/>
        <v>0</v>
      </c>
      <c r="F759" s="278">
        <f t="shared" si="63"/>
        <v>0</v>
      </c>
      <c r="G759" s="279"/>
    </row>
    <row r="760" spans="1:7" s="280" customFormat="1" ht="24.75" customHeight="1" x14ac:dyDescent="0.45">
      <c r="A760" s="274" t="s">
        <v>1693</v>
      </c>
      <c r="B760" s="275" t="s">
        <v>951</v>
      </c>
      <c r="C760" s="276">
        <v>19</v>
      </c>
      <c r="D760" s="276">
        <v>19</v>
      </c>
      <c r="E760" s="277">
        <f t="shared" si="62"/>
        <v>0</v>
      </c>
      <c r="F760" s="278">
        <f t="shared" si="63"/>
        <v>0</v>
      </c>
      <c r="G760" s="279"/>
    </row>
    <row r="761" spans="1:7" s="280" customFormat="1" ht="24.75" customHeight="1" x14ac:dyDescent="0.45">
      <c r="A761" s="274" t="s">
        <v>1694</v>
      </c>
      <c r="B761" s="275" t="s">
        <v>951</v>
      </c>
      <c r="C761" s="276">
        <v>99</v>
      </c>
      <c r="D761" s="276">
        <v>100</v>
      </c>
      <c r="E761" s="277">
        <f t="shared" si="62"/>
        <v>1</v>
      </c>
      <c r="F761" s="278">
        <f t="shared" si="63"/>
        <v>1.0101010101010102E-2</v>
      </c>
      <c r="G761" s="279"/>
    </row>
    <row r="762" spans="1:7" s="280" customFormat="1" ht="24.75" customHeight="1" x14ac:dyDescent="0.45">
      <c r="A762" s="274" t="s">
        <v>1695</v>
      </c>
      <c r="B762" s="275" t="s">
        <v>951</v>
      </c>
      <c r="C762" s="276">
        <v>118</v>
      </c>
      <c r="D762" s="276">
        <v>119</v>
      </c>
      <c r="E762" s="277">
        <f t="shared" si="62"/>
        <v>1</v>
      </c>
      <c r="F762" s="278">
        <f t="shared" si="63"/>
        <v>8.4745762711864406E-3</v>
      </c>
      <c r="G762" s="279"/>
    </row>
    <row r="763" spans="1:7" s="280" customFormat="1" ht="24.75" customHeight="1" x14ac:dyDescent="0.45">
      <c r="A763" s="274" t="s">
        <v>1696</v>
      </c>
      <c r="B763" s="275" t="s">
        <v>951</v>
      </c>
      <c r="C763" s="276">
        <v>195.8</v>
      </c>
      <c r="D763" s="276">
        <v>198.7</v>
      </c>
      <c r="E763" s="277">
        <f t="shared" si="62"/>
        <v>2.8999999999999773</v>
      </c>
      <c r="F763" s="278">
        <f t="shared" si="63"/>
        <v>1.4811031664964133E-2</v>
      </c>
      <c r="G763" s="279"/>
    </row>
    <row r="764" spans="1:7" s="280" customFormat="1" ht="24.75" customHeight="1" x14ac:dyDescent="0.45">
      <c r="A764" s="274" t="s">
        <v>1697</v>
      </c>
      <c r="B764" s="275" t="s">
        <v>951</v>
      </c>
      <c r="C764" s="276">
        <v>97.9</v>
      </c>
      <c r="D764" s="276">
        <v>99.3</v>
      </c>
      <c r="E764" s="277">
        <f t="shared" si="62"/>
        <v>1.3999999999999915</v>
      </c>
      <c r="F764" s="278">
        <f t="shared" si="63"/>
        <v>1.4300306435137808E-2</v>
      </c>
      <c r="G764" s="279"/>
    </row>
    <row r="765" spans="1:7" s="280" customFormat="1" ht="24.75" customHeight="1" x14ac:dyDescent="0.45">
      <c r="A765" s="274" t="s">
        <v>1698</v>
      </c>
      <c r="B765" s="275" t="s">
        <v>951</v>
      </c>
      <c r="C765" s="276">
        <v>149.30000000000001</v>
      </c>
      <c r="D765" s="276">
        <v>151.5</v>
      </c>
      <c r="E765" s="277">
        <f t="shared" si="62"/>
        <v>2.1999999999999886</v>
      </c>
      <c r="F765" s="278">
        <f t="shared" si="63"/>
        <v>1.473543201607494E-2</v>
      </c>
      <c r="G765" s="279"/>
    </row>
    <row r="766" spans="1:7" s="280" customFormat="1" ht="24.75" customHeight="1" x14ac:dyDescent="0.45">
      <c r="A766" s="274" t="s">
        <v>1699</v>
      </c>
      <c r="B766" s="275" t="s">
        <v>951</v>
      </c>
      <c r="C766" s="276">
        <v>74.599999999999994</v>
      </c>
      <c r="D766" s="276">
        <v>75.7</v>
      </c>
      <c r="E766" s="277">
        <f t="shared" si="62"/>
        <v>1.1000000000000085</v>
      </c>
      <c r="F766" s="278">
        <f t="shared" si="63"/>
        <v>1.4745308310992073E-2</v>
      </c>
      <c r="G766" s="279"/>
    </row>
    <row r="767" spans="1:7" s="280" customFormat="1" ht="24.75" customHeight="1" x14ac:dyDescent="0.45">
      <c r="A767" s="274" t="s">
        <v>1700</v>
      </c>
      <c r="B767" s="275" t="s">
        <v>951</v>
      </c>
      <c r="C767" s="276">
        <v>271.39999999999998</v>
      </c>
      <c r="D767" s="276">
        <v>275.39999999999998</v>
      </c>
      <c r="E767" s="277">
        <f t="shared" si="62"/>
        <v>4</v>
      </c>
      <c r="F767" s="278">
        <f t="shared" si="63"/>
        <v>1.4738393515106855E-2</v>
      </c>
      <c r="G767" s="279"/>
    </row>
    <row r="768" spans="1:7" s="280" customFormat="1" ht="24.75" customHeight="1" x14ac:dyDescent="0.45">
      <c r="A768" s="274" t="s">
        <v>1701</v>
      </c>
      <c r="B768" s="275" t="s">
        <v>951</v>
      </c>
      <c r="C768" s="276">
        <v>271.39999999999998</v>
      </c>
      <c r="D768" s="276">
        <v>275.39999999999998</v>
      </c>
      <c r="E768" s="277">
        <f t="shared" si="62"/>
        <v>4</v>
      </c>
      <c r="F768" s="278">
        <f t="shared" si="63"/>
        <v>1.4738393515106855E-2</v>
      </c>
      <c r="G768" s="279"/>
    </row>
    <row r="769" spans="1:7" s="280" customFormat="1" ht="24.75" customHeight="1" x14ac:dyDescent="0.45">
      <c r="A769" s="274" t="s">
        <v>1702</v>
      </c>
      <c r="B769" s="275" t="s">
        <v>951</v>
      </c>
      <c r="C769" s="276">
        <v>223</v>
      </c>
      <c r="D769" s="276">
        <v>226.3</v>
      </c>
      <c r="E769" s="277">
        <f t="shared" si="62"/>
        <v>3.3000000000000114</v>
      </c>
      <c r="F769" s="278">
        <f t="shared" si="63"/>
        <v>1.4798206278026957E-2</v>
      </c>
      <c r="G769" s="279"/>
    </row>
    <row r="770" spans="1:7" s="280" customFormat="1" ht="24.75" customHeight="1" x14ac:dyDescent="0.45">
      <c r="A770" s="274" t="s">
        <v>1703</v>
      </c>
      <c r="B770" s="275" t="s">
        <v>951</v>
      </c>
      <c r="C770" s="276">
        <v>33.9</v>
      </c>
      <c r="D770" s="276">
        <v>34.4</v>
      </c>
      <c r="E770" s="277">
        <f t="shared" si="62"/>
        <v>0.5</v>
      </c>
      <c r="F770" s="278">
        <f t="shared" si="63"/>
        <v>1.4749262536873156E-2</v>
      </c>
      <c r="G770" s="279"/>
    </row>
    <row r="771" spans="1:7" s="280" customFormat="1" ht="24.75" customHeight="1" x14ac:dyDescent="0.45">
      <c r="A771" s="274" t="s">
        <v>1704</v>
      </c>
      <c r="B771" s="275" t="s">
        <v>951</v>
      </c>
      <c r="C771" s="276">
        <v>67.7</v>
      </c>
      <c r="D771" s="276">
        <v>68.7</v>
      </c>
      <c r="E771" s="277">
        <f t="shared" si="62"/>
        <v>1</v>
      </c>
      <c r="F771" s="278">
        <f t="shared" si="63"/>
        <v>1.4771048744460856E-2</v>
      </c>
      <c r="G771" s="279"/>
    </row>
    <row r="772" spans="1:7" s="280" customFormat="1" ht="24.75" customHeight="1" x14ac:dyDescent="0.45">
      <c r="A772" s="274" t="s">
        <v>1705</v>
      </c>
      <c r="B772" s="275" t="s">
        <v>951</v>
      </c>
      <c r="C772" s="276">
        <v>33.9</v>
      </c>
      <c r="D772" s="276">
        <v>34.4</v>
      </c>
      <c r="E772" s="277">
        <f t="shared" si="62"/>
        <v>0.5</v>
      </c>
      <c r="F772" s="278">
        <f t="shared" si="63"/>
        <v>1.4749262536873156E-2</v>
      </c>
      <c r="G772" s="279"/>
    </row>
    <row r="773" spans="1:7" s="280" customFormat="1" ht="24.75" customHeight="1" x14ac:dyDescent="0.45">
      <c r="A773" s="274" t="s">
        <v>1706</v>
      </c>
      <c r="B773" s="275" t="s">
        <v>951</v>
      </c>
      <c r="C773" s="276">
        <v>195.8</v>
      </c>
      <c r="D773" s="276">
        <v>198.7</v>
      </c>
      <c r="E773" s="277">
        <f t="shared" si="62"/>
        <v>2.8999999999999773</v>
      </c>
      <c r="F773" s="278">
        <f t="shared" si="63"/>
        <v>1.4811031664964133E-2</v>
      </c>
      <c r="G773" s="279"/>
    </row>
    <row r="774" spans="1:7" s="280" customFormat="1" ht="24.75" customHeight="1" x14ac:dyDescent="0.45">
      <c r="A774" s="274" t="s">
        <v>1707</v>
      </c>
      <c r="B774" s="275" t="s">
        <v>951</v>
      </c>
      <c r="C774" s="276">
        <v>97.9</v>
      </c>
      <c r="D774" s="276">
        <v>99.3</v>
      </c>
      <c r="E774" s="277">
        <f t="shared" si="62"/>
        <v>1.3999999999999915</v>
      </c>
      <c r="F774" s="278">
        <f t="shared" si="63"/>
        <v>1.4300306435137808E-2</v>
      </c>
      <c r="G774" s="279"/>
    </row>
    <row r="775" spans="1:7" s="280" customFormat="1" ht="24.75" customHeight="1" x14ac:dyDescent="0.45">
      <c r="A775" s="274" t="s">
        <v>1708</v>
      </c>
      <c r="B775" s="275" t="s">
        <v>951</v>
      </c>
      <c r="C775" s="276">
        <v>60.8</v>
      </c>
      <c r="D775" s="276">
        <v>61.7</v>
      </c>
      <c r="E775" s="277">
        <f t="shared" si="62"/>
        <v>0.90000000000000568</v>
      </c>
      <c r="F775" s="278">
        <f t="shared" si="63"/>
        <v>1.4802631578947463E-2</v>
      </c>
      <c r="G775" s="279"/>
    </row>
    <row r="776" spans="1:7" s="280" customFormat="1" ht="24.75" customHeight="1" x14ac:dyDescent="0.45">
      <c r="A776" s="274" t="s">
        <v>1709</v>
      </c>
      <c r="B776" s="275" t="s">
        <v>951</v>
      </c>
      <c r="C776" s="276">
        <v>30.4</v>
      </c>
      <c r="D776" s="276">
        <v>30.8</v>
      </c>
      <c r="E776" s="277">
        <f t="shared" si="62"/>
        <v>0.40000000000000213</v>
      </c>
      <c r="F776" s="278">
        <f t="shared" si="63"/>
        <v>1.3157894736842176E-2</v>
      </c>
      <c r="G776" s="279"/>
    </row>
    <row r="777" spans="1:7" s="280" customFormat="1" ht="24.75" customHeight="1" x14ac:dyDescent="0.45">
      <c r="A777" s="274" t="s">
        <v>1710</v>
      </c>
      <c r="B777" s="275" t="s">
        <v>951</v>
      </c>
      <c r="C777" s="276">
        <v>43.2</v>
      </c>
      <c r="D777" s="276">
        <v>43.8</v>
      </c>
      <c r="E777" s="277">
        <f t="shared" si="62"/>
        <v>0.59999999999999432</v>
      </c>
      <c r="F777" s="278">
        <f t="shared" si="63"/>
        <v>1.3888888888888756E-2</v>
      </c>
      <c r="G777" s="279"/>
    </row>
    <row r="778" spans="1:7" s="280" customFormat="1" ht="24.75" customHeight="1" x14ac:dyDescent="0.45">
      <c r="A778" s="274" t="s">
        <v>1711</v>
      </c>
      <c r="B778" s="275" t="s">
        <v>951</v>
      </c>
      <c r="C778" s="276">
        <v>21.6</v>
      </c>
      <c r="D778" s="276">
        <v>21.9</v>
      </c>
      <c r="E778" s="277">
        <f t="shared" si="62"/>
        <v>0.29999999999999716</v>
      </c>
      <c r="F778" s="278">
        <f t="shared" si="63"/>
        <v>1.3888888888888756E-2</v>
      </c>
      <c r="G778" s="279"/>
    </row>
    <row r="779" spans="1:7" s="280" customFormat="1" ht="24.75" customHeight="1" x14ac:dyDescent="0.45">
      <c r="A779" s="274" t="s">
        <v>1712</v>
      </c>
      <c r="B779" s="275" t="s">
        <v>951</v>
      </c>
      <c r="C779" s="276">
        <v>195.8</v>
      </c>
      <c r="D779" s="276">
        <v>198.7</v>
      </c>
      <c r="E779" s="277">
        <f t="shared" si="62"/>
        <v>2.8999999999999773</v>
      </c>
      <c r="F779" s="278">
        <f t="shared" si="63"/>
        <v>1.4811031664964133E-2</v>
      </c>
      <c r="G779" s="279"/>
    </row>
    <row r="780" spans="1:7" s="280" customFormat="1" ht="24.75" customHeight="1" x14ac:dyDescent="0.45">
      <c r="A780" s="274" t="s">
        <v>1713</v>
      </c>
      <c r="B780" s="275" t="s">
        <v>951</v>
      </c>
      <c r="C780" s="276">
        <v>51.2</v>
      </c>
      <c r="D780" s="276">
        <v>51.9</v>
      </c>
      <c r="E780" s="277">
        <f t="shared" si="62"/>
        <v>0.69999999999999574</v>
      </c>
      <c r="F780" s="278">
        <f t="shared" si="63"/>
        <v>1.3671874999999917E-2</v>
      </c>
      <c r="G780" s="279"/>
    </row>
    <row r="781" spans="1:7" s="280" customFormat="1" ht="24.75" customHeight="1" x14ac:dyDescent="0.45">
      <c r="A781" s="274" t="s">
        <v>1714</v>
      </c>
      <c r="B781" s="275" t="s">
        <v>951</v>
      </c>
      <c r="C781" s="276">
        <v>25.6</v>
      </c>
      <c r="D781" s="276">
        <v>25.9</v>
      </c>
      <c r="E781" s="277">
        <f t="shared" si="62"/>
        <v>0.29999999999999716</v>
      </c>
      <c r="F781" s="278">
        <f t="shared" si="63"/>
        <v>1.1718749999999889E-2</v>
      </c>
      <c r="G781" s="279"/>
    </row>
    <row r="782" spans="1:7" s="280" customFormat="1" ht="24.75" customHeight="1" x14ac:dyDescent="0.45">
      <c r="A782" s="274" t="s">
        <v>1715</v>
      </c>
      <c r="B782" s="275" t="s">
        <v>951</v>
      </c>
      <c r="C782" s="276">
        <v>51.2</v>
      </c>
      <c r="D782" s="276">
        <v>51.9</v>
      </c>
      <c r="E782" s="277">
        <f t="shared" si="62"/>
        <v>0.69999999999999574</v>
      </c>
      <c r="F782" s="278">
        <f t="shared" si="63"/>
        <v>1.3671874999999917E-2</v>
      </c>
      <c r="G782" s="279"/>
    </row>
    <row r="783" spans="1:7" s="280" customFormat="1" ht="24.75" customHeight="1" x14ac:dyDescent="0.45">
      <c r="A783" s="274" t="s">
        <v>1716</v>
      </c>
      <c r="B783" s="275" t="s">
        <v>951</v>
      </c>
      <c r="C783" s="276">
        <v>25.6</v>
      </c>
      <c r="D783" s="276">
        <v>25.9</v>
      </c>
      <c r="E783" s="277">
        <f t="shared" si="62"/>
        <v>0.29999999999999716</v>
      </c>
      <c r="F783" s="278">
        <f t="shared" si="63"/>
        <v>1.1718749999999889E-2</v>
      </c>
      <c r="G783" s="279"/>
    </row>
    <row r="784" spans="1:7" s="280" customFormat="1" ht="24.75" customHeight="1" x14ac:dyDescent="0.45">
      <c r="A784" s="274" t="s">
        <v>1717</v>
      </c>
      <c r="B784" s="275" t="s">
        <v>951</v>
      </c>
      <c r="C784" s="276">
        <v>51.2</v>
      </c>
      <c r="D784" s="276">
        <v>51.9</v>
      </c>
      <c r="E784" s="277">
        <f t="shared" si="62"/>
        <v>0.69999999999999574</v>
      </c>
      <c r="F784" s="278">
        <f t="shared" si="63"/>
        <v>1.3671874999999917E-2</v>
      </c>
      <c r="G784" s="279"/>
    </row>
    <row r="785" spans="1:7" s="280" customFormat="1" ht="24.75" customHeight="1" x14ac:dyDescent="0.45">
      <c r="A785" s="274" t="s">
        <v>1718</v>
      </c>
      <c r="B785" s="275" t="s">
        <v>951</v>
      </c>
      <c r="C785" s="276">
        <v>25.6</v>
      </c>
      <c r="D785" s="276">
        <v>25.9</v>
      </c>
      <c r="E785" s="277">
        <f t="shared" si="62"/>
        <v>0.29999999999999716</v>
      </c>
      <c r="F785" s="278">
        <f t="shared" si="63"/>
        <v>1.1718749999999889E-2</v>
      </c>
      <c r="G785" s="279"/>
    </row>
    <row r="786" spans="1:7" s="280" customFormat="1" ht="24.75" customHeight="1" x14ac:dyDescent="0.45">
      <c r="A786" s="274" t="s">
        <v>1719</v>
      </c>
      <c r="B786" s="275" t="s">
        <v>951</v>
      </c>
      <c r="C786" s="276">
        <v>58</v>
      </c>
      <c r="D786" s="276">
        <v>58.8</v>
      </c>
      <c r="E786" s="277">
        <f t="shared" si="62"/>
        <v>0.79999999999999716</v>
      </c>
      <c r="F786" s="278">
        <f t="shared" si="63"/>
        <v>1.3793103448275813E-2</v>
      </c>
      <c r="G786" s="279"/>
    </row>
    <row r="787" spans="1:7" s="280" customFormat="1" ht="24.75" customHeight="1" x14ac:dyDescent="0.45">
      <c r="A787" s="274" t="s">
        <v>1720</v>
      </c>
      <c r="B787" s="275" t="s">
        <v>951</v>
      </c>
      <c r="C787" s="276">
        <v>29</v>
      </c>
      <c r="D787" s="276">
        <v>29.4</v>
      </c>
      <c r="E787" s="277">
        <f t="shared" si="62"/>
        <v>0.39999999999999858</v>
      </c>
      <c r="F787" s="278">
        <f t="shared" si="63"/>
        <v>1.3793103448275813E-2</v>
      </c>
      <c r="G787" s="279"/>
    </row>
    <row r="788" spans="1:7" s="280" customFormat="1" ht="24.75" customHeight="1" x14ac:dyDescent="0.45">
      <c r="A788" s="274" t="s">
        <v>1721</v>
      </c>
      <c r="B788" s="275" t="s">
        <v>951</v>
      </c>
      <c r="C788" s="276">
        <v>51.2</v>
      </c>
      <c r="D788" s="276">
        <v>51.9</v>
      </c>
      <c r="E788" s="277">
        <f t="shared" si="62"/>
        <v>0.69999999999999574</v>
      </c>
      <c r="F788" s="278">
        <f t="shared" si="63"/>
        <v>1.3671874999999917E-2</v>
      </c>
      <c r="G788" s="279"/>
    </row>
    <row r="789" spans="1:7" s="280" customFormat="1" ht="24.75" customHeight="1" x14ac:dyDescent="0.45">
      <c r="A789" s="274" t="s">
        <v>1722</v>
      </c>
      <c r="B789" s="275" t="s">
        <v>951</v>
      </c>
      <c r="C789" s="276">
        <v>25.6</v>
      </c>
      <c r="D789" s="276">
        <v>25.9</v>
      </c>
      <c r="E789" s="277">
        <f t="shared" si="62"/>
        <v>0.29999999999999716</v>
      </c>
      <c r="F789" s="278">
        <f t="shared" si="63"/>
        <v>1.1718749999999889E-2</v>
      </c>
      <c r="G789" s="279"/>
    </row>
    <row r="790" spans="1:7" s="280" customFormat="1" ht="24.75" customHeight="1" x14ac:dyDescent="0.45">
      <c r="A790" s="274" t="s">
        <v>1723</v>
      </c>
      <c r="B790" s="275" t="s">
        <v>951</v>
      </c>
      <c r="C790" s="276">
        <v>33.200000000000003</v>
      </c>
      <c r="D790" s="276">
        <v>33.6</v>
      </c>
      <c r="E790" s="277">
        <f t="shared" si="62"/>
        <v>0.39999999999999858</v>
      </c>
      <c r="F790" s="278">
        <f t="shared" si="63"/>
        <v>1.2048192771084293E-2</v>
      </c>
      <c r="G790" s="279"/>
    </row>
    <row r="791" spans="1:7" s="280" customFormat="1" ht="24.75" customHeight="1" x14ac:dyDescent="0.45">
      <c r="A791" s="274" t="s">
        <v>1724</v>
      </c>
      <c r="B791" s="275" t="s">
        <v>951</v>
      </c>
      <c r="C791" s="276">
        <v>16.600000000000001</v>
      </c>
      <c r="D791" s="276">
        <v>16.8</v>
      </c>
      <c r="E791" s="277">
        <f t="shared" si="62"/>
        <v>0.19999999999999929</v>
      </c>
      <c r="F791" s="278">
        <f t="shared" si="63"/>
        <v>1.2048192771084293E-2</v>
      </c>
      <c r="G791" s="279"/>
    </row>
    <row r="792" spans="1:7" s="280" customFormat="1" ht="24.75" customHeight="1" x14ac:dyDescent="0.45">
      <c r="A792" s="274" t="s">
        <v>1725</v>
      </c>
      <c r="B792" s="275" t="s">
        <v>951</v>
      </c>
      <c r="C792" s="276">
        <v>148</v>
      </c>
      <c r="D792" s="276">
        <v>150</v>
      </c>
      <c r="E792" s="277">
        <f t="shared" si="62"/>
        <v>2</v>
      </c>
      <c r="F792" s="278">
        <f t="shared" si="63"/>
        <v>1.3513513513513514E-2</v>
      </c>
      <c r="G792" s="279"/>
    </row>
    <row r="793" spans="1:7" s="280" customFormat="1" ht="24.75" customHeight="1" x14ac:dyDescent="0.45">
      <c r="A793" s="274" t="s">
        <v>1726</v>
      </c>
      <c r="B793" s="275" t="s">
        <v>951</v>
      </c>
      <c r="C793" s="276">
        <v>42</v>
      </c>
      <c r="D793" s="276">
        <v>42</v>
      </c>
      <c r="E793" s="277">
        <f t="shared" si="62"/>
        <v>0</v>
      </c>
      <c r="F793" s="278">
        <f t="shared" si="63"/>
        <v>0</v>
      </c>
      <c r="G793" s="279"/>
    </row>
    <row r="794" spans="1:7" s="280" customFormat="1" ht="24.75" customHeight="1" x14ac:dyDescent="0.45">
      <c r="A794" s="274" t="s">
        <v>1727</v>
      </c>
      <c r="B794" s="275" t="s">
        <v>951</v>
      </c>
      <c r="C794" s="276">
        <v>234</v>
      </c>
      <c r="D794" s="276">
        <v>237</v>
      </c>
      <c r="E794" s="277">
        <f t="shared" si="62"/>
        <v>3</v>
      </c>
      <c r="F794" s="278">
        <f t="shared" si="63"/>
        <v>1.282051282051282E-2</v>
      </c>
      <c r="G794" s="279"/>
    </row>
    <row r="795" spans="1:7" s="280" customFormat="1" ht="24.75" customHeight="1" x14ac:dyDescent="0.45">
      <c r="A795" s="274" t="s">
        <v>1728</v>
      </c>
      <c r="B795" s="275" t="s">
        <v>951</v>
      </c>
      <c r="C795" s="276">
        <v>84</v>
      </c>
      <c r="D795" s="276">
        <v>85</v>
      </c>
      <c r="E795" s="277">
        <f t="shared" si="62"/>
        <v>1</v>
      </c>
      <c r="F795" s="278">
        <f t="shared" si="63"/>
        <v>1.1904761904761904E-2</v>
      </c>
      <c r="G795" s="279"/>
    </row>
    <row r="796" spans="1:7" s="280" customFormat="1" ht="24.75" customHeight="1" x14ac:dyDescent="0.45">
      <c r="A796" s="274" t="s">
        <v>1728</v>
      </c>
      <c r="B796" s="275" t="s">
        <v>951</v>
      </c>
      <c r="C796" s="276">
        <v>125</v>
      </c>
      <c r="D796" s="276">
        <v>126</v>
      </c>
      <c r="E796" s="277">
        <f t="shared" si="62"/>
        <v>1</v>
      </c>
      <c r="F796" s="278">
        <f t="shared" si="63"/>
        <v>8.0000000000000002E-3</v>
      </c>
      <c r="G796" s="279"/>
    </row>
    <row r="797" spans="1:7" s="280" customFormat="1" ht="24.75" customHeight="1" x14ac:dyDescent="0.45">
      <c r="A797" s="274" t="s">
        <v>1729</v>
      </c>
      <c r="B797" s="275" t="s">
        <v>951</v>
      </c>
      <c r="C797" s="276">
        <v>108</v>
      </c>
      <c r="D797" s="276">
        <v>109</v>
      </c>
      <c r="E797" s="277">
        <f t="shared" si="62"/>
        <v>1</v>
      </c>
      <c r="F797" s="278">
        <f t="shared" si="63"/>
        <v>9.2592592592592587E-3</v>
      </c>
      <c r="G797" s="279"/>
    </row>
    <row r="798" spans="1:7" s="280" customFormat="1" ht="24.75" customHeight="1" x14ac:dyDescent="0.45">
      <c r="A798" s="274" t="s">
        <v>1730</v>
      </c>
      <c r="B798" s="275" t="s">
        <v>951</v>
      </c>
      <c r="C798" s="276">
        <v>20</v>
      </c>
      <c r="D798" s="276">
        <v>20</v>
      </c>
      <c r="E798" s="277">
        <f t="shared" si="62"/>
        <v>0</v>
      </c>
      <c r="F798" s="278">
        <f t="shared" si="63"/>
        <v>0</v>
      </c>
      <c r="G798" s="279"/>
    </row>
    <row r="799" spans="1:7" s="280" customFormat="1" ht="24.75" customHeight="1" x14ac:dyDescent="0.45">
      <c r="A799" s="274" t="s">
        <v>1731</v>
      </c>
      <c r="B799" s="275" t="s">
        <v>949</v>
      </c>
      <c r="C799" s="276">
        <v>246</v>
      </c>
      <c r="D799" s="276">
        <v>254</v>
      </c>
      <c r="E799" s="277">
        <f t="shared" si="62"/>
        <v>8</v>
      </c>
      <c r="F799" s="278">
        <f t="shared" si="63"/>
        <v>3.2520325203252036E-2</v>
      </c>
      <c r="G799" s="279"/>
    </row>
    <row r="800" spans="1:7" s="280" customFormat="1" ht="24.75" customHeight="1" x14ac:dyDescent="0.45">
      <c r="A800" s="274" t="s">
        <v>1732</v>
      </c>
      <c r="B800" s="275" t="s">
        <v>949</v>
      </c>
      <c r="C800" s="276">
        <v>327</v>
      </c>
      <c r="D800" s="276">
        <v>338</v>
      </c>
      <c r="E800" s="277">
        <f t="shared" si="62"/>
        <v>11</v>
      </c>
      <c r="F800" s="278">
        <f t="shared" si="63"/>
        <v>3.3639143730886847E-2</v>
      </c>
      <c r="G800" s="279"/>
    </row>
    <row r="801" spans="1:7" s="280" customFormat="1" ht="24.75" customHeight="1" x14ac:dyDescent="0.45">
      <c r="A801" s="274" t="s">
        <v>1733</v>
      </c>
      <c r="B801" s="275" t="s">
        <v>949</v>
      </c>
      <c r="C801" s="276">
        <v>83</v>
      </c>
      <c r="D801" s="276">
        <v>85</v>
      </c>
      <c r="E801" s="277">
        <f t="shared" si="62"/>
        <v>2</v>
      </c>
      <c r="F801" s="278">
        <f t="shared" si="63"/>
        <v>2.4096385542168676E-2</v>
      </c>
      <c r="G801" s="279"/>
    </row>
    <row r="802" spans="1:7" s="280" customFormat="1" ht="24.75" customHeight="1" x14ac:dyDescent="0.45">
      <c r="A802" s="274" t="s">
        <v>1734</v>
      </c>
      <c r="B802" s="275" t="s">
        <v>949</v>
      </c>
      <c r="C802" s="276">
        <v>163</v>
      </c>
      <c r="D802" s="276">
        <v>169</v>
      </c>
      <c r="E802" s="277">
        <f t="shared" si="62"/>
        <v>6</v>
      </c>
      <c r="F802" s="278">
        <f t="shared" si="63"/>
        <v>3.6809815950920248E-2</v>
      </c>
      <c r="G802" s="279"/>
    </row>
    <row r="803" spans="1:7" s="280" customFormat="1" ht="24.75" customHeight="1" x14ac:dyDescent="0.45">
      <c r="A803" s="274" t="s">
        <v>1735</v>
      </c>
      <c r="B803" s="275" t="s">
        <v>949</v>
      </c>
      <c r="C803" s="276">
        <v>327</v>
      </c>
      <c r="D803" s="276">
        <v>338</v>
      </c>
      <c r="E803" s="277">
        <f t="shared" si="62"/>
        <v>11</v>
      </c>
      <c r="F803" s="278">
        <f t="shared" si="63"/>
        <v>3.3639143730886847E-2</v>
      </c>
      <c r="G803" s="279"/>
    </row>
    <row r="804" spans="1:7" s="280" customFormat="1" ht="24.75" customHeight="1" x14ac:dyDescent="0.45">
      <c r="A804" s="274" t="s">
        <v>1736</v>
      </c>
      <c r="B804" s="275" t="s">
        <v>949</v>
      </c>
      <c r="C804" s="276">
        <v>327</v>
      </c>
      <c r="D804" s="276">
        <v>338</v>
      </c>
      <c r="E804" s="277">
        <f t="shared" si="62"/>
        <v>11</v>
      </c>
      <c r="F804" s="278">
        <f t="shared" si="63"/>
        <v>3.3639143730886847E-2</v>
      </c>
      <c r="G804" s="279"/>
    </row>
    <row r="805" spans="1:7" s="280" customFormat="1" ht="24.75" customHeight="1" x14ac:dyDescent="0.45">
      <c r="A805" s="274" t="s">
        <v>1737</v>
      </c>
      <c r="B805" s="275" t="s">
        <v>949</v>
      </c>
      <c r="C805" s="276">
        <v>410</v>
      </c>
      <c r="D805" s="276">
        <v>420</v>
      </c>
      <c r="E805" s="277">
        <f t="shared" si="62"/>
        <v>10</v>
      </c>
      <c r="F805" s="278">
        <f t="shared" si="63"/>
        <v>2.4390243902439025E-2</v>
      </c>
      <c r="G805" s="279"/>
    </row>
    <row r="806" spans="1:7" s="280" customFormat="1" ht="24.75" customHeight="1" x14ac:dyDescent="0.45">
      <c r="A806" s="274" t="s">
        <v>1738</v>
      </c>
      <c r="B806" s="275" t="s">
        <v>972</v>
      </c>
      <c r="C806" s="276">
        <v>34</v>
      </c>
      <c r="D806" s="276">
        <v>34</v>
      </c>
      <c r="E806" s="277">
        <f t="shared" si="62"/>
        <v>0</v>
      </c>
      <c r="F806" s="278">
        <f t="shared" si="63"/>
        <v>0</v>
      </c>
      <c r="G806" s="279"/>
    </row>
    <row r="807" spans="1:7" s="280" customFormat="1" ht="24.75" customHeight="1" x14ac:dyDescent="0.45">
      <c r="A807" s="274" t="s">
        <v>1739</v>
      </c>
      <c r="B807" s="275" t="s">
        <v>972</v>
      </c>
      <c r="C807" s="276">
        <v>28</v>
      </c>
      <c r="D807" s="276">
        <v>28</v>
      </c>
      <c r="E807" s="277">
        <f t="shared" si="62"/>
        <v>0</v>
      </c>
      <c r="F807" s="278">
        <f t="shared" si="63"/>
        <v>0</v>
      </c>
      <c r="G807" s="279"/>
    </row>
    <row r="808" spans="1:7" s="280" customFormat="1" ht="24.75" customHeight="1" x14ac:dyDescent="0.45">
      <c r="A808" s="274" t="s">
        <v>1740</v>
      </c>
      <c r="B808" s="275" t="s">
        <v>972</v>
      </c>
      <c r="C808" s="276">
        <v>11</v>
      </c>
      <c r="D808" s="276">
        <v>11</v>
      </c>
      <c r="E808" s="277">
        <f t="shared" si="62"/>
        <v>0</v>
      </c>
      <c r="F808" s="278">
        <f t="shared" si="63"/>
        <v>0</v>
      </c>
      <c r="G808" s="279"/>
    </row>
    <row r="809" spans="1:7" s="280" customFormat="1" ht="24.75" customHeight="1" x14ac:dyDescent="0.45">
      <c r="A809" s="274" t="s">
        <v>1741</v>
      </c>
      <c r="B809" s="275" t="s">
        <v>951</v>
      </c>
      <c r="C809" s="276">
        <v>67.7</v>
      </c>
      <c r="D809" s="276">
        <v>69</v>
      </c>
      <c r="E809" s="277">
        <f t="shared" si="62"/>
        <v>1.2999999999999972</v>
      </c>
      <c r="F809" s="278">
        <f t="shared" si="63"/>
        <v>1.9202363367799073E-2</v>
      </c>
      <c r="G809" s="279"/>
    </row>
    <row r="810" spans="1:7" s="280" customFormat="1" ht="24.75" customHeight="1" x14ac:dyDescent="0.45">
      <c r="A810" s="274" t="s">
        <v>1742</v>
      </c>
      <c r="B810" s="275" t="s">
        <v>951</v>
      </c>
      <c r="C810" s="276">
        <v>33.9</v>
      </c>
      <c r="D810" s="276">
        <v>34</v>
      </c>
      <c r="E810" s="277">
        <f t="shared" si="62"/>
        <v>0.10000000000000142</v>
      </c>
      <c r="F810" s="278">
        <f t="shared" si="63"/>
        <v>2.9498525073746733E-3</v>
      </c>
      <c r="G810" s="279"/>
    </row>
    <row r="811" spans="1:7" s="280" customFormat="1" ht="24.75" customHeight="1" x14ac:dyDescent="0.45">
      <c r="A811" s="274" t="s">
        <v>1743</v>
      </c>
      <c r="B811" s="275" t="s">
        <v>951</v>
      </c>
      <c r="C811" s="276">
        <v>60.8</v>
      </c>
      <c r="D811" s="276">
        <v>61</v>
      </c>
      <c r="E811" s="277">
        <f t="shared" si="62"/>
        <v>0.20000000000000284</v>
      </c>
      <c r="F811" s="278">
        <f t="shared" si="63"/>
        <v>3.2894736842105734E-3</v>
      </c>
      <c r="G811" s="279"/>
    </row>
    <row r="812" spans="1:7" s="280" customFormat="1" ht="24.75" customHeight="1" x14ac:dyDescent="0.45">
      <c r="A812" s="274" t="s">
        <v>1744</v>
      </c>
      <c r="B812" s="275" t="s">
        <v>951</v>
      </c>
      <c r="C812" s="276">
        <v>30.4</v>
      </c>
      <c r="D812" s="276">
        <v>30</v>
      </c>
      <c r="E812" s="277">
        <f t="shared" si="62"/>
        <v>-0.39999999999999858</v>
      </c>
      <c r="F812" s="278">
        <f t="shared" si="63"/>
        <v>-1.3157894736842059E-2</v>
      </c>
      <c r="G812" s="279"/>
    </row>
    <row r="813" spans="1:7" s="280" customFormat="1" ht="24.75" customHeight="1" x14ac:dyDescent="0.45">
      <c r="A813" s="274" t="s">
        <v>1745</v>
      </c>
      <c r="B813" s="275" t="s">
        <v>951</v>
      </c>
      <c r="C813" s="276">
        <v>51.2</v>
      </c>
      <c r="D813" s="276">
        <v>51</v>
      </c>
      <c r="E813" s="277">
        <f t="shared" si="62"/>
        <v>-0.20000000000000284</v>
      </c>
      <c r="F813" s="278">
        <f t="shared" si="63"/>
        <v>-3.9062500000000555E-3</v>
      </c>
      <c r="G813" s="279"/>
    </row>
    <row r="814" spans="1:7" s="280" customFormat="1" ht="24.75" customHeight="1" x14ac:dyDescent="0.45">
      <c r="A814" s="274" t="s">
        <v>1746</v>
      </c>
      <c r="B814" s="275" t="s">
        <v>951</v>
      </c>
      <c r="C814" s="276">
        <v>25.6</v>
      </c>
      <c r="D814" s="276">
        <v>26</v>
      </c>
      <c r="E814" s="277">
        <f t="shared" si="62"/>
        <v>0.39999999999999858</v>
      </c>
      <c r="F814" s="278">
        <f t="shared" si="63"/>
        <v>1.5624999999999944E-2</v>
      </c>
      <c r="G814" s="279"/>
    </row>
    <row r="815" spans="1:7" s="280" customFormat="1" ht="24.75" customHeight="1" x14ac:dyDescent="0.45">
      <c r="A815" s="274" t="s">
        <v>1747</v>
      </c>
      <c r="B815" s="275" t="s">
        <v>951</v>
      </c>
      <c r="C815" s="276">
        <v>67.7</v>
      </c>
      <c r="D815" s="276">
        <v>69</v>
      </c>
      <c r="E815" s="277">
        <f t="shared" si="62"/>
        <v>1.2999999999999972</v>
      </c>
      <c r="F815" s="278">
        <f t="shared" si="63"/>
        <v>1.9202363367799073E-2</v>
      </c>
      <c r="G815" s="279"/>
    </row>
    <row r="816" spans="1:7" s="280" customFormat="1" ht="24.75" customHeight="1" x14ac:dyDescent="0.45">
      <c r="A816" s="274" t="s">
        <v>1748</v>
      </c>
      <c r="B816" s="275" t="s">
        <v>951</v>
      </c>
      <c r="C816" s="276">
        <v>33.200000000000003</v>
      </c>
      <c r="D816" s="276">
        <v>34</v>
      </c>
      <c r="E816" s="277">
        <f t="shared" si="62"/>
        <v>0.79999999999999716</v>
      </c>
      <c r="F816" s="278">
        <f t="shared" si="63"/>
        <v>2.4096385542168586E-2</v>
      </c>
      <c r="G816" s="279"/>
    </row>
    <row r="817" spans="1:7" s="280" customFormat="1" ht="24.75" customHeight="1" x14ac:dyDescent="0.45">
      <c r="A817" s="274" t="s">
        <v>1749</v>
      </c>
      <c r="B817" s="275" t="s">
        <v>951</v>
      </c>
      <c r="C817" s="276">
        <v>67.7</v>
      </c>
      <c r="D817" s="276">
        <v>69</v>
      </c>
      <c r="E817" s="277">
        <f t="shared" si="62"/>
        <v>1.2999999999999972</v>
      </c>
      <c r="F817" s="278">
        <f t="shared" si="63"/>
        <v>1.9202363367799073E-2</v>
      </c>
      <c r="G817" s="279"/>
    </row>
    <row r="818" spans="1:7" s="280" customFormat="1" ht="24.75" customHeight="1" x14ac:dyDescent="0.45">
      <c r="A818" s="274" t="s">
        <v>1750</v>
      </c>
      <c r="B818" s="275" t="s">
        <v>951</v>
      </c>
      <c r="C818" s="276">
        <v>33.9</v>
      </c>
      <c r="D818" s="276">
        <v>34</v>
      </c>
      <c r="E818" s="277">
        <f t="shared" si="62"/>
        <v>0.10000000000000142</v>
      </c>
      <c r="F818" s="278">
        <f t="shared" si="63"/>
        <v>2.9498525073746733E-3</v>
      </c>
      <c r="G818" s="279"/>
    </row>
    <row r="819" spans="1:7" s="280" customFormat="1" ht="24.75" customHeight="1" x14ac:dyDescent="0.45">
      <c r="A819" s="274" t="s">
        <v>1751</v>
      </c>
      <c r="B819" s="275" t="s">
        <v>951</v>
      </c>
      <c r="C819" s="276">
        <v>67.2</v>
      </c>
      <c r="D819" s="276">
        <v>69</v>
      </c>
      <c r="E819" s="277">
        <f t="shared" si="62"/>
        <v>1.7999999999999972</v>
      </c>
      <c r="F819" s="278">
        <f t="shared" si="63"/>
        <v>2.6785714285714243E-2</v>
      </c>
      <c r="G819" s="279"/>
    </row>
    <row r="820" spans="1:7" s="280" customFormat="1" ht="24.75" customHeight="1" x14ac:dyDescent="0.45">
      <c r="A820" s="274" t="s">
        <v>1752</v>
      </c>
      <c r="B820" s="275" t="s">
        <v>951</v>
      </c>
      <c r="C820" s="276">
        <v>33.9</v>
      </c>
      <c r="D820" s="276">
        <v>34</v>
      </c>
      <c r="E820" s="277">
        <f t="shared" si="62"/>
        <v>0.10000000000000142</v>
      </c>
      <c r="F820" s="278">
        <f t="shared" si="63"/>
        <v>2.9498525073746733E-3</v>
      </c>
      <c r="G820" s="279"/>
    </row>
    <row r="821" spans="1:7" s="280" customFormat="1" ht="24.75" customHeight="1" x14ac:dyDescent="0.45">
      <c r="A821" s="274" t="s">
        <v>1753</v>
      </c>
      <c r="B821" s="275" t="s">
        <v>951</v>
      </c>
      <c r="C821" s="276">
        <v>67.7</v>
      </c>
      <c r="D821" s="276">
        <v>69</v>
      </c>
      <c r="E821" s="277">
        <f t="shared" si="62"/>
        <v>1.2999999999999972</v>
      </c>
      <c r="F821" s="278">
        <f t="shared" si="63"/>
        <v>1.9202363367799073E-2</v>
      </c>
      <c r="G821" s="279"/>
    </row>
    <row r="822" spans="1:7" s="280" customFormat="1" ht="24.75" customHeight="1" x14ac:dyDescent="0.45">
      <c r="A822" s="274" t="s">
        <v>1754</v>
      </c>
      <c r="B822" s="275" t="s">
        <v>951</v>
      </c>
      <c r="C822" s="276">
        <v>82</v>
      </c>
      <c r="D822" s="276">
        <v>83</v>
      </c>
      <c r="E822" s="277">
        <f t="shared" ref="E822:E849" si="64">D822-C822</f>
        <v>1</v>
      </c>
      <c r="F822" s="278">
        <f t="shared" ref="F822:F849" si="65">IFERROR(E822/C822,"na")</f>
        <v>1.2195121951219513E-2</v>
      </c>
      <c r="G822" s="279"/>
    </row>
    <row r="823" spans="1:7" s="280" customFormat="1" ht="24.75" customHeight="1" x14ac:dyDescent="0.45">
      <c r="A823" s="274" t="s">
        <v>1755</v>
      </c>
      <c r="B823" s="275" t="s">
        <v>951</v>
      </c>
      <c r="C823" s="276">
        <v>82</v>
      </c>
      <c r="D823" s="276">
        <v>83</v>
      </c>
      <c r="E823" s="277">
        <f t="shared" si="64"/>
        <v>1</v>
      </c>
      <c r="F823" s="278">
        <f t="shared" si="65"/>
        <v>1.2195121951219513E-2</v>
      </c>
      <c r="G823" s="279"/>
    </row>
    <row r="824" spans="1:7" s="280" customFormat="1" ht="24.75" customHeight="1" x14ac:dyDescent="0.45">
      <c r="A824" s="274" t="s">
        <v>1756</v>
      </c>
      <c r="B824" s="275" t="s">
        <v>951</v>
      </c>
      <c r="C824" s="276">
        <v>83</v>
      </c>
      <c r="D824" s="276">
        <v>85</v>
      </c>
      <c r="E824" s="277">
        <f t="shared" si="64"/>
        <v>2</v>
      </c>
      <c r="F824" s="278">
        <f t="shared" si="65"/>
        <v>2.4096385542168676E-2</v>
      </c>
      <c r="G824" s="279"/>
    </row>
    <row r="825" spans="1:7" s="280" customFormat="1" ht="24.75" customHeight="1" x14ac:dyDescent="0.45">
      <c r="A825" s="274" t="s">
        <v>1757</v>
      </c>
      <c r="B825" s="275" t="s">
        <v>949</v>
      </c>
      <c r="C825" s="276">
        <v>99</v>
      </c>
      <c r="D825" s="276">
        <v>101</v>
      </c>
      <c r="E825" s="277">
        <f t="shared" si="64"/>
        <v>2</v>
      </c>
      <c r="F825" s="278">
        <f t="shared" si="65"/>
        <v>2.0202020202020204E-2</v>
      </c>
      <c r="G825" s="279"/>
    </row>
    <row r="826" spans="1:7" s="280" customFormat="1" ht="24.75" customHeight="1" x14ac:dyDescent="0.45">
      <c r="A826" s="274" t="s">
        <v>1758</v>
      </c>
      <c r="B826" s="275" t="s">
        <v>949</v>
      </c>
      <c r="C826" s="276">
        <v>163</v>
      </c>
      <c r="D826" s="276">
        <v>169</v>
      </c>
      <c r="E826" s="277">
        <f t="shared" si="64"/>
        <v>6</v>
      </c>
      <c r="F826" s="278">
        <f t="shared" si="65"/>
        <v>3.6809815950920248E-2</v>
      </c>
      <c r="G826" s="279"/>
    </row>
    <row r="827" spans="1:7" s="280" customFormat="1" ht="24.75" customHeight="1" x14ac:dyDescent="0.45">
      <c r="A827" s="274" t="s">
        <v>1759</v>
      </c>
      <c r="B827" s="275" t="s">
        <v>951</v>
      </c>
      <c r="C827" s="276">
        <v>230</v>
      </c>
      <c r="D827" s="276">
        <v>233</v>
      </c>
      <c r="E827" s="277">
        <f t="shared" si="64"/>
        <v>3</v>
      </c>
      <c r="F827" s="278">
        <f t="shared" si="65"/>
        <v>1.3043478260869565E-2</v>
      </c>
      <c r="G827" s="279"/>
    </row>
    <row r="828" spans="1:7" s="280" customFormat="1" ht="24.75" customHeight="1" x14ac:dyDescent="0.45">
      <c r="A828" s="274" t="s">
        <v>1760</v>
      </c>
      <c r="B828" s="275" t="s">
        <v>951</v>
      </c>
      <c r="C828" s="276">
        <v>350</v>
      </c>
      <c r="D828" s="276">
        <v>355</v>
      </c>
      <c r="E828" s="277">
        <f t="shared" si="64"/>
        <v>5</v>
      </c>
      <c r="F828" s="278">
        <f t="shared" si="65"/>
        <v>1.4285714285714285E-2</v>
      </c>
      <c r="G828" s="279"/>
    </row>
    <row r="829" spans="1:7" s="280" customFormat="1" ht="24.75" customHeight="1" x14ac:dyDescent="0.45">
      <c r="A829" s="274" t="s">
        <v>1761</v>
      </c>
      <c r="B829" s="275" t="s">
        <v>951</v>
      </c>
      <c r="C829" s="276">
        <v>117</v>
      </c>
      <c r="D829" s="276">
        <v>118</v>
      </c>
      <c r="E829" s="277">
        <f t="shared" si="64"/>
        <v>1</v>
      </c>
      <c r="F829" s="278">
        <f t="shared" si="65"/>
        <v>8.5470085470085479E-3</v>
      </c>
      <c r="G829" s="279"/>
    </row>
    <row r="830" spans="1:7" s="280" customFormat="1" ht="24.75" customHeight="1" x14ac:dyDescent="0.45">
      <c r="A830" s="274" t="s">
        <v>1762</v>
      </c>
      <c r="B830" s="275" t="s">
        <v>951</v>
      </c>
      <c r="C830" s="276">
        <v>220</v>
      </c>
      <c r="D830" s="276">
        <v>223</v>
      </c>
      <c r="E830" s="277">
        <f t="shared" si="64"/>
        <v>3</v>
      </c>
      <c r="F830" s="278">
        <f t="shared" si="65"/>
        <v>1.3636363636363636E-2</v>
      </c>
      <c r="G830" s="279"/>
    </row>
    <row r="831" spans="1:7" s="280" customFormat="1" ht="24.75" customHeight="1" x14ac:dyDescent="0.45">
      <c r="A831" s="274" t="s">
        <v>1763</v>
      </c>
      <c r="B831" s="275" t="s">
        <v>951</v>
      </c>
      <c r="C831" s="276">
        <v>90</v>
      </c>
      <c r="D831" s="276">
        <v>91</v>
      </c>
      <c r="E831" s="277">
        <f t="shared" si="64"/>
        <v>1</v>
      </c>
      <c r="F831" s="278">
        <f t="shared" si="65"/>
        <v>1.1111111111111112E-2</v>
      </c>
      <c r="G831" s="279"/>
    </row>
    <row r="832" spans="1:7" s="280" customFormat="1" ht="24.75" customHeight="1" x14ac:dyDescent="0.45">
      <c r="A832" s="274" t="s">
        <v>1764</v>
      </c>
      <c r="B832" s="275" t="s">
        <v>951</v>
      </c>
      <c r="C832" s="276">
        <v>18</v>
      </c>
      <c r="D832" s="276">
        <v>18</v>
      </c>
      <c r="E832" s="277">
        <f t="shared" si="64"/>
        <v>0</v>
      </c>
      <c r="F832" s="278">
        <f t="shared" si="65"/>
        <v>0</v>
      </c>
      <c r="G832" s="279"/>
    </row>
    <row r="833" spans="1:7" s="280" customFormat="1" ht="24.75" customHeight="1" x14ac:dyDescent="0.45">
      <c r="A833" s="274" t="s">
        <v>1765</v>
      </c>
      <c r="B833" s="275" t="s">
        <v>951</v>
      </c>
      <c r="C833" s="276">
        <v>110</v>
      </c>
      <c r="D833" s="276">
        <v>111</v>
      </c>
      <c r="E833" s="277">
        <f t="shared" si="64"/>
        <v>1</v>
      </c>
      <c r="F833" s="278">
        <f t="shared" si="65"/>
        <v>9.0909090909090905E-3</v>
      </c>
      <c r="G833" s="279"/>
    </row>
    <row r="834" spans="1:7" s="280" customFormat="1" ht="24.75" customHeight="1" x14ac:dyDescent="0.45">
      <c r="A834" s="274" t="s">
        <v>1766</v>
      </c>
      <c r="B834" s="275" t="s">
        <v>951</v>
      </c>
      <c r="C834" s="276">
        <v>23</v>
      </c>
      <c r="D834" s="276">
        <v>23</v>
      </c>
      <c r="E834" s="277">
        <f t="shared" si="64"/>
        <v>0</v>
      </c>
      <c r="F834" s="278">
        <f t="shared" si="65"/>
        <v>0</v>
      </c>
      <c r="G834" s="279"/>
    </row>
    <row r="835" spans="1:7" s="280" customFormat="1" ht="24.75" customHeight="1" x14ac:dyDescent="0.45">
      <c r="A835" s="274" t="s">
        <v>1767</v>
      </c>
      <c r="B835" s="275" t="s">
        <v>951</v>
      </c>
      <c r="C835" s="276">
        <v>28</v>
      </c>
      <c r="D835" s="276">
        <v>28</v>
      </c>
      <c r="E835" s="277">
        <f t="shared" si="64"/>
        <v>0</v>
      </c>
      <c r="F835" s="278">
        <f t="shared" si="65"/>
        <v>0</v>
      </c>
      <c r="G835" s="279"/>
    </row>
    <row r="836" spans="1:7" s="280" customFormat="1" ht="24.75" customHeight="1" x14ac:dyDescent="0.45">
      <c r="A836" s="274" t="s">
        <v>1768</v>
      </c>
      <c r="B836" s="275" t="s">
        <v>951</v>
      </c>
      <c r="C836" s="276">
        <v>110</v>
      </c>
      <c r="D836" s="276">
        <v>111</v>
      </c>
      <c r="E836" s="277">
        <f t="shared" si="64"/>
        <v>1</v>
      </c>
      <c r="F836" s="278">
        <f t="shared" si="65"/>
        <v>9.0909090909090905E-3</v>
      </c>
      <c r="G836" s="279"/>
    </row>
    <row r="837" spans="1:7" s="280" customFormat="1" ht="24.75" customHeight="1" x14ac:dyDescent="0.45">
      <c r="A837" s="274" t="s">
        <v>1769</v>
      </c>
      <c r="B837" s="275" t="s">
        <v>951</v>
      </c>
      <c r="C837" s="276">
        <v>46</v>
      </c>
      <c r="D837" s="276">
        <v>46</v>
      </c>
      <c r="E837" s="277">
        <f t="shared" si="64"/>
        <v>0</v>
      </c>
      <c r="F837" s="278">
        <f t="shared" si="65"/>
        <v>0</v>
      </c>
      <c r="G837" s="279"/>
    </row>
    <row r="838" spans="1:7" s="280" customFormat="1" ht="24.75" customHeight="1" x14ac:dyDescent="0.45">
      <c r="A838" s="274" t="s">
        <v>1770</v>
      </c>
      <c r="B838" s="275" t="s">
        <v>951</v>
      </c>
      <c r="C838" s="276">
        <v>200</v>
      </c>
      <c r="D838" s="276">
        <v>203</v>
      </c>
      <c r="E838" s="277">
        <f t="shared" si="64"/>
        <v>3</v>
      </c>
      <c r="F838" s="278">
        <f t="shared" si="65"/>
        <v>1.4999999999999999E-2</v>
      </c>
      <c r="G838" s="279"/>
    </row>
    <row r="839" spans="1:7" s="280" customFormat="1" ht="24.75" customHeight="1" x14ac:dyDescent="0.45">
      <c r="A839" s="274" t="s">
        <v>1771</v>
      </c>
      <c r="B839" s="275" t="s">
        <v>951</v>
      </c>
      <c r="C839" s="276">
        <v>209</v>
      </c>
      <c r="D839" s="276">
        <v>212</v>
      </c>
      <c r="E839" s="277">
        <f t="shared" si="64"/>
        <v>3</v>
      </c>
      <c r="F839" s="278">
        <f t="shared" si="65"/>
        <v>1.4354066985645933E-2</v>
      </c>
      <c r="G839" s="279"/>
    </row>
    <row r="840" spans="1:7" s="280" customFormat="1" ht="24.75" customHeight="1" x14ac:dyDescent="0.45">
      <c r="A840" s="274" t="s">
        <v>1772</v>
      </c>
      <c r="B840" s="275" t="s">
        <v>951</v>
      </c>
      <c r="C840" s="276">
        <v>92</v>
      </c>
      <c r="D840" s="276">
        <v>93</v>
      </c>
      <c r="E840" s="277">
        <f t="shared" si="64"/>
        <v>1</v>
      </c>
      <c r="F840" s="278">
        <f t="shared" si="65"/>
        <v>1.0869565217391304E-2</v>
      </c>
      <c r="G840" s="279"/>
    </row>
    <row r="841" spans="1:7" s="280" customFormat="1" ht="24.75" customHeight="1" x14ac:dyDescent="0.45">
      <c r="A841" s="274" t="s">
        <v>1773</v>
      </c>
      <c r="B841" s="275" t="s">
        <v>951</v>
      </c>
      <c r="C841" s="276">
        <v>92</v>
      </c>
      <c r="D841" s="276">
        <v>93</v>
      </c>
      <c r="E841" s="277">
        <f t="shared" si="64"/>
        <v>1</v>
      </c>
      <c r="F841" s="278">
        <f t="shared" si="65"/>
        <v>1.0869565217391304E-2</v>
      </c>
      <c r="G841" s="279"/>
    </row>
    <row r="842" spans="1:7" s="280" customFormat="1" ht="24.75" customHeight="1" x14ac:dyDescent="0.45">
      <c r="A842" s="274" t="s">
        <v>1774</v>
      </c>
      <c r="B842" s="275" t="s">
        <v>951</v>
      </c>
      <c r="C842" s="276">
        <v>20</v>
      </c>
      <c r="D842" s="276">
        <v>20</v>
      </c>
      <c r="E842" s="277">
        <f t="shared" si="64"/>
        <v>0</v>
      </c>
      <c r="F842" s="278">
        <f t="shared" si="65"/>
        <v>0</v>
      </c>
      <c r="G842" s="279"/>
    </row>
    <row r="843" spans="1:7" s="280" customFormat="1" ht="24.75" customHeight="1" x14ac:dyDescent="0.45">
      <c r="A843" s="274" t="s">
        <v>1775</v>
      </c>
      <c r="B843" s="275" t="s">
        <v>951</v>
      </c>
      <c r="C843" s="276">
        <v>128</v>
      </c>
      <c r="D843" s="276">
        <v>129</v>
      </c>
      <c r="E843" s="277">
        <f t="shared" si="64"/>
        <v>1</v>
      </c>
      <c r="F843" s="278">
        <f t="shared" si="65"/>
        <v>7.8125E-3</v>
      </c>
      <c r="G843" s="279"/>
    </row>
    <row r="844" spans="1:7" s="280" customFormat="1" ht="24.75" customHeight="1" x14ac:dyDescent="0.45">
      <c r="A844" s="274" t="s">
        <v>1776</v>
      </c>
      <c r="B844" s="275" t="s">
        <v>951</v>
      </c>
      <c r="C844" s="276">
        <v>87</v>
      </c>
      <c r="D844" s="276">
        <v>88</v>
      </c>
      <c r="E844" s="277">
        <f t="shared" si="64"/>
        <v>1</v>
      </c>
      <c r="F844" s="278">
        <f t="shared" si="65"/>
        <v>1.1494252873563218E-2</v>
      </c>
      <c r="G844" s="279"/>
    </row>
    <row r="845" spans="1:7" s="280" customFormat="1" ht="24.75" customHeight="1" x14ac:dyDescent="0.45">
      <c r="A845" s="274" t="s">
        <v>1777</v>
      </c>
      <c r="B845" s="275" t="s">
        <v>951</v>
      </c>
      <c r="C845" s="276">
        <v>82</v>
      </c>
      <c r="D845" s="276">
        <v>83</v>
      </c>
      <c r="E845" s="277">
        <f t="shared" si="64"/>
        <v>1</v>
      </c>
      <c r="F845" s="278">
        <f t="shared" si="65"/>
        <v>1.2195121951219513E-2</v>
      </c>
      <c r="G845" s="279"/>
    </row>
    <row r="846" spans="1:7" s="280" customFormat="1" ht="24.75" customHeight="1" x14ac:dyDescent="0.45">
      <c r="A846" s="274" t="s">
        <v>1778</v>
      </c>
      <c r="B846" s="275" t="s">
        <v>951</v>
      </c>
      <c r="C846" s="276">
        <v>84</v>
      </c>
      <c r="D846" s="276">
        <v>85</v>
      </c>
      <c r="E846" s="277">
        <f t="shared" si="64"/>
        <v>1</v>
      </c>
      <c r="F846" s="278">
        <f t="shared" si="65"/>
        <v>1.1904761904761904E-2</v>
      </c>
      <c r="G846" s="279"/>
    </row>
    <row r="847" spans="1:7" s="280" customFormat="1" ht="24.75" customHeight="1" x14ac:dyDescent="0.45">
      <c r="A847" s="274" t="s">
        <v>1779</v>
      </c>
      <c r="B847" s="275" t="s">
        <v>951</v>
      </c>
      <c r="C847" s="276">
        <v>84</v>
      </c>
      <c r="D847" s="276">
        <v>85</v>
      </c>
      <c r="E847" s="277">
        <f t="shared" si="64"/>
        <v>1</v>
      </c>
      <c r="F847" s="278">
        <f t="shared" si="65"/>
        <v>1.1904761904761904E-2</v>
      </c>
      <c r="G847" s="279"/>
    </row>
    <row r="848" spans="1:7" s="280" customFormat="1" ht="24.75" customHeight="1" x14ac:dyDescent="0.45">
      <c r="A848" s="274" t="s">
        <v>1780</v>
      </c>
      <c r="B848" s="275" t="s">
        <v>951</v>
      </c>
      <c r="C848" s="276">
        <v>39</v>
      </c>
      <c r="D848" s="276">
        <v>39</v>
      </c>
      <c r="E848" s="277">
        <f t="shared" si="64"/>
        <v>0</v>
      </c>
      <c r="F848" s="278">
        <f t="shared" si="65"/>
        <v>0</v>
      </c>
      <c r="G848" s="279"/>
    </row>
    <row r="849" spans="1:7" s="280" customFormat="1" ht="24.75" customHeight="1" x14ac:dyDescent="0.45">
      <c r="A849" s="274" t="s">
        <v>1781</v>
      </c>
      <c r="B849" s="275" t="s">
        <v>951</v>
      </c>
      <c r="C849" s="276">
        <v>33</v>
      </c>
      <c r="D849" s="276">
        <v>33</v>
      </c>
      <c r="E849" s="277">
        <f t="shared" si="64"/>
        <v>0</v>
      </c>
      <c r="F849" s="278">
        <f t="shared" si="65"/>
        <v>0</v>
      </c>
      <c r="G849" s="279"/>
    </row>
    <row r="850" spans="1:7" s="280" customFormat="1" ht="24.75" customHeight="1" x14ac:dyDescent="0.45">
      <c r="A850" s="269" t="s">
        <v>1782</v>
      </c>
      <c r="B850" s="296"/>
      <c r="C850" s="297"/>
      <c r="D850" s="297"/>
      <c r="E850" s="298"/>
      <c r="F850" s="302"/>
      <c r="G850" s="279"/>
    </row>
    <row r="851" spans="1:7" s="280" customFormat="1" ht="24.75" customHeight="1" x14ac:dyDescent="0.45">
      <c r="A851" s="274" t="s">
        <v>1783</v>
      </c>
      <c r="B851" s="275" t="s">
        <v>951</v>
      </c>
      <c r="C851" s="276">
        <v>2376</v>
      </c>
      <c r="D851" s="276">
        <v>2610</v>
      </c>
      <c r="E851" s="277">
        <f t="shared" ref="E851:E877" si="66">D851-C851</f>
        <v>234</v>
      </c>
      <c r="F851" s="278">
        <f t="shared" ref="F851:F877" si="67">IFERROR(E851/C851,"na")</f>
        <v>9.8484848484848481E-2</v>
      </c>
      <c r="G851" s="279"/>
    </row>
    <row r="852" spans="1:7" s="280" customFormat="1" ht="24.75" customHeight="1" x14ac:dyDescent="0.45">
      <c r="A852" s="274" t="s">
        <v>1784</v>
      </c>
      <c r="B852" s="275" t="s">
        <v>951</v>
      </c>
      <c r="C852" s="276">
        <v>3168</v>
      </c>
      <c r="D852" s="276">
        <v>3480</v>
      </c>
      <c r="E852" s="277">
        <f t="shared" si="66"/>
        <v>312</v>
      </c>
      <c r="F852" s="278">
        <f t="shared" si="67"/>
        <v>9.8484848484848481E-2</v>
      </c>
      <c r="G852" s="279"/>
    </row>
    <row r="853" spans="1:7" s="280" customFormat="1" ht="24.75" customHeight="1" x14ac:dyDescent="0.45">
      <c r="A853" s="274" t="s">
        <v>1785</v>
      </c>
      <c r="B853" s="275" t="s">
        <v>951</v>
      </c>
      <c r="C853" s="276">
        <v>2480</v>
      </c>
      <c r="D853" s="276">
        <v>2730</v>
      </c>
      <c r="E853" s="277">
        <f t="shared" si="66"/>
        <v>250</v>
      </c>
      <c r="F853" s="278">
        <f t="shared" si="67"/>
        <v>0.10080645161290322</v>
      </c>
      <c r="G853" s="279"/>
    </row>
    <row r="854" spans="1:7" s="280" customFormat="1" ht="24.75" customHeight="1" x14ac:dyDescent="0.45">
      <c r="A854" s="274" t="s">
        <v>1786</v>
      </c>
      <c r="B854" s="275" t="s">
        <v>951</v>
      </c>
      <c r="C854" s="276">
        <v>3168</v>
      </c>
      <c r="D854" s="276">
        <v>3480</v>
      </c>
      <c r="E854" s="277">
        <f t="shared" si="66"/>
        <v>312</v>
      </c>
      <c r="F854" s="278">
        <f t="shared" si="67"/>
        <v>9.8484848484848481E-2</v>
      </c>
      <c r="G854" s="279"/>
    </row>
    <row r="855" spans="1:7" s="280" customFormat="1" ht="24.75" customHeight="1" x14ac:dyDescent="0.45">
      <c r="A855" s="274" t="s">
        <v>1787</v>
      </c>
      <c r="B855" s="275" t="s">
        <v>951</v>
      </c>
      <c r="C855" s="276">
        <v>2480</v>
      </c>
      <c r="D855" s="276">
        <v>2730</v>
      </c>
      <c r="E855" s="277">
        <f t="shared" si="66"/>
        <v>250</v>
      </c>
      <c r="F855" s="278">
        <f t="shared" si="67"/>
        <v>0.10080645161290322</v>
      </c>
      <c r="G855" s="279"/>
    </row>
    <row r="856" spans="1:7" s="280" customFormat="1" ht="24.75" customHeight="1" x14ac:dyDescent="0.45">
      <c r="A856" s="274" t="s">
        <v>1788</v>
      </c>
      <c r="B856" s="275" t="s">
        <v>951</v>
      </c>
      <c r="C856" s="276">
        <v>3.1</v>
      </c>
      <c r="D856" s="276">
        <v>3.2</v>
      </c>
      <c r="E856" s="277">
        <f t="shared" si="66"/>
        <v>0.10000000000000009</v>
      </c>
      <c r="F856" s="278">
        <f t="shared" si="67"/>
        <v>3.2258064516129059E-2</v>
      </c>
      <c r="G856" s="279"/>
    </row>
    <row r="857" spans="1:7" s="280" customFormat="1" ht="24.75" customHeight="1" x14ac:dyDescent="0.45">
      <c r="A857" s="274" t="s">
        <v>1789</v>
      </c>
      <c r="B857" s="275" t="s">
        <v>951</v>
      </c>
      <c r="C857" s="276">
        <v>2480</v>
      </c>
      <c r="D857" s="276">
        <v>2730</v>
      </c>
      <c r="E857" s="277">
        <f t="shared" si="66"/>
        <v>250</v>
      </c>
      <c r="F857" s="278">
        <f t="shared" si="67"/>
        <v>0.10080645161290322</v>
      </c>
      <c r="G857" s="279"/>
    </row>
    <row r="858" spans="1:7" s="280" customFormat="1" ht="24.75" customHeight="1" x14ac:dyDescent="0.45">
      <c r="A858" s="274" t="s">
        <v>1790</v>
      </c>
      <c r="B858" s="275" t="s">
        <v>951</v>
      </c>
      <c r="C858" s="276">
        <v>46</v>
      </c>
      <c r="D858" s="276">
        <v>46</v>
      </c>
      <c r="E858" s="277">
        <f t="shared" si="66"/>
        <v>0</v>
      </c>
      <c r="F858" s="278">
        <f t="shared" si="67"/>
        <v>0</v>
      </c>
      <c r="G858" s="279"/>
    </row>
    <row r="859" spans="1:7" s="280" customFormat="1" ht="24.75" customHeight="1" x14ac:dyDescent="0.45">
      <c r="A859" s="274" t="s">
        <v>1791</v>
      </c>
      <c r="B859" s="275" t="s">
        <v>951</v>
      </c>
      <c r="C859" s="276">
        <v>25</v>
      </c>
      <c r="D859" s="276">
        <v>25</v>
      </c>
      <c r="E859" s="277">
        <f t="shared" si="66"/>
        <v>0</v>
      </c>
      <c r="F859" s="278">
        <f t="shared" si="67"/>
        <v>0</v>
      </c>
      <c r="G859" s="279"/>
    </row>
    <row r="860" spans="1:7" s="280" customFormat="1" ht="24.75" customHeight="1" x14ac:dyDescent="0.45">
      <c r="A860" s="274" t="s">
        <v>1792</v>
      </c>
      <c r="B860" s="275" t="s">
        <v>951</v>
      </c>
      <c r="C860" s="276">
        <v>2480</v>
      </c>
      <c r="D860" s="276">
        <v>2480</v>
      </c>
      <c r="E860" s="277">
        <f t="shared" si="66"/>
        <v>0</v>
      </c>
      <c r="F860" s="278">
        <f t="shared" si="67"/>
        <v>0</v>
      </c>
      <c r="G860" s="279"/>
    </row>
    <row r="861" spans="1:7" s="280" customFormat="1" ht="24.75" customHeight="1" x14ac:dyDescent="0.45">
      <c r="A861" s="274" t="s">
        <v>1793</v>
      </c>
      <c r="B861" s="275" t="s">
        <v>951</v>
      </c>
      <c r="C861" s="276">
        <v>20.5</v>
      </c>
      <c r="D861" s="276">
        <v>21</v>
      </c>
      <c r="E861" s="277">
        <f t="shared" si="66"/>
        <v>0.5</v>
      </c>
      <c r="F861" s="278">
        <f t="shared" si="67"/>
        <v>2.4390243902439025E-2</v>
      </c>
      <c r="G861" s="279"/>
    </row>
    <row r="862" spans="1:7" s="280" customFormat="1" ht="24.75" customHeight="1" x14ac:dyDescent="0.45">
      <c r="A862" s="274" t="s">
        <v>1794</v>
      </c>
      <c r="B862" s="275" t="s">
        <v>951</v>
      </c>
      <c r="C862" s="276">
        <v>37</v>
      </c>
      <c r="D862" s="276">
        <v>37</v>
      </c>
      <c r="E862" s="277">
        <f t="shared" si="66"/>
        <v>0</v>
      </c>
      <c r="F862" s="278">
        <f t="shared" si="67"/>
        <v>0</v>
      </c>
      <c r="G862" s="279"/>
    </row>
    <row r="863" spans="1:7" s="280" customFormat="1" ht="24.75" customHeight="1" x14ac:dyDescent="0.45">
      <c r="A863" s="274" t="s">
        <v>1795</v>
      </c>
      <c r="B863" s="275" t="s">
        <v>951</v>
      </c>
      <c r="C863" s="276">
        <v>115</v>
      </c>
      <c r="D863" s="276">
        <v>116</v>
      </c>
      <c r="E863" s="277">
        <f t="shared" si="66"/>
        <v>1</v>
      </c>
      <c r="F863" s="278">
        <f t="shared" si="67"/>
        <v>8.6956521739130436E-3</v>
      </c>
      <c r="G863" s="279"/>
    </row>
    <row r="864" spans="1:7" s="280" customFormat="1" ht="24.75" customHeight="1" x14ac:dyDescent="0.45">
      <c r="A864" s="274" t="s">
        <v>1796</v>
      </c>
      <c r="B864" s="275" t="s">
        <v>951</v>
      </c>
      <c r="C864" s="276">
        <v>345</v>
      </c>
      <c r="D864" s="276">
        <v>350</v>
      </c>
      <c r="E864" s="277">
        <f t="shared" si="66"/>
        <v>5</v>
      </c>
      <c r="F864" s="278">
        <f t="shared" si="67"/>
        <v>1.4492753623188406E-2</v>
      </c>
      <c r="G864" s="279"/>
    </row>
    <row r="865" spans="1:7" s="280" customFormat="1" ht="24.75" customHeight="1" x14ac:dyDescent="0.45">
      <c r="A865" s="274" t="s">
        <v>1797</v>
      </c>
      <c r="B865" s="275" t="s">
        <v>972</v>
      </c>
      <c r="C865" s="276">
        <v>35</v>
      </c>
      <c r="D865" s="276">
        <v>35</v>
      </c>
      <c r="E865" s="277">
        <f t="shared" si="66"/>
        <v>0</v>
      </c>
      <c r="F865" s="278">
        <f t="shared" si="67"/>
        <v>0</v>
      </c>
      <c r="G865" s="279"/>
    </row>
    <row r="866" spans="1:7" s="280" customFormat="1" ht="24.75" customHeight="1" x14ac:dyDescent="0.45">
      <c r="A866" s="274" t="s">
        <v>1798</v>
      </c>
      <c r="B866" s="275" t="s">
        <v>951</v>
      </c>
      <c r="C866" s="276">
        <v>25</v>
      </c>
      <c r="D866" s="276">
        <v>25</v>
      </c>
      <c r="E866" s="277">
        <f t="shared" si="66"/>
        <v>0</v>
      </c>
      <c r="F866" s="278">
        <f t="shared" si="67"/>
        <v>0</v>
      </c>
      <c r="G866" s="279"/>
    </row>
    <row r="867" spans="1:7" s="280" customFormat="1" ht="24.75" customHeight="1" x14ac:dyDescent="0.45">
      <c r="A867" s="274" t="s">
        <v>1799</v>
      </c>
      <c r="B867" s="275" t="s">
        <v>951</v>
      </c>
      <c r="C867" s="276">
        <v>6.4</v>
      </c>
      <c r="D867" s="276">
        <v>6.5</v>
      </c>
      <c r="E867" s="277">
        <f t="shared" si="66"/>
        <v>9.9999999999999645E-2</v>
      </c>
      <c r="F867" s="278">
        <f t="shared" si="67"/>
        <v>1.5624999999999944E-2</v>
      </c>
      <c r="G867" s="279"/>
    </row>
    <row r="868" spans="1:7" s="280" customFormat="1" ht="24.75" customHeight="1" x14ac:dyDescent="0.45">
      <c r="A868" s="274" t="s">
        <v>1800</v>
      </c>
      <c r="B868" s="275" t="s">
        <v>951</v>
      </c>
      <c r="C868" s="276">
        <v>6.4</v>
      </c>
      <c r="D868" s="276">
        <v>6.5</v>
      </c>
      <c r="E868" s="277">
        <f t="shared" si="66"/>
        <v>9.9999999999999645E-2</v>
      </c>
      <c r="F868" s="278">
        <f t="shared" si="67"/>
        <v>1.5624999999999944E-2</v>
      </c>
      <c r="G868" s="279"/>
    </row>
    <row r="869" spans="1:7" s="280" customFormat="1" ht="24.75" customHeight="1" x14ac:dyDescent="0.45">
      <c r="A869" s="274" t="s">
        <v>1801</v>
      </c>
      <c r="B869" s="275" t="s">
        <v>951</v>
      </c>
      <c r="C869" s="276">
        <v>6.4</v>
      </c>
      <c r="D869" s="276">
        <v>6.5</v>
      </c>
      <c r="E869" s="277">
        <f t="shared" si="66"/>
        <v>9.9999999999999645E-2</v>
      </c>
      <c r="F869" s="278">
        <f t="shared" si="67"/>
        <v>1.5624999999999944E-2</v>
      </c>
      <c r="G869" s="279"/>
    </row>
    <row r="870" spans="1:7" s="280" customFormat="1" ht="24.75" customHeight="1" x14ac:dyDescent="0.45">
      <c r="A870" s="274" t="s">
        <v>1802</v>
      </c>
      <c r="B870" s="275" t="s">
        <v>951</v>
      </c>
      <c r="C870" s="276">
        <v>2480</v>
      </c>
      <c r="D870" s="276">
        <v>2730</v>
      </c>
      <c r="E870" s="277">
        <f t="shared" si="66"/>
        <v>250</v>
      </c>
      <c r="F870" s="278">
        <f t="shared" si="67"/>
        <v>0.10080645161290322</v>
      </c>
      <c r="G870" s="279"/>
    </row>
    <row r="871" spans="1:7" s="280" customFormat="1" ht="24.75" customHeight="1" x14ac:dyDescent="0.45">
      <c r="A871" s="274" t="s">
        <v>1803</v>
      </c>
      <c r="B871" s="275" t="s">
        <v>951</v>
      </c>
      <c r="C871" s="276">
        <v>13.5</v>
      </c>
      <c r="D871" s="276">
        <v>13.7</v>
      </c>
      <c r="E871" s="277">
        <f t="shared" si="66"/>
        <v>0.19999999999999929</v>
      </c>
      <c r="F871" s="278">
        <f t="shared" si="67"/>
        <v>1.4814814814814762E-2</v>
      </c>
      <c r="G871" s="279"/>
    </row>
    <row r="872" spans="1:7" s="280" customFormat="1" ht="24.75" customHeight="1" x14ac:dyDescent="0.45">
      <c r="A872" s="274" t="s">
        <v>1804</v>
      </c>
      <c r="B872" s="275" t="s">
        <v>972</v>
      </c>
      <c r="C872" s="276">
        <v>50</v>
      </c>
      <c r="D872" s="276">
        <v>50</v>
      </c>
      <c r="E872" s="277">
        <f t="shared" si="66"/>
        <v>0</v>
      </c>
      <c r="F872" s="278">
        <f t="shared" si="67"/>
        <v>0</v>
      </c>
      <c r="G872" s="279"/>
    </row>
    <row r="873" spans="1:7" s="280" customFormat="1" ht="24.75" customHeight="1" x14ac:dyDescent="0.45">
      <c r="A873" s="274" t="s">
        <v>1805</v>
      </c>
      <c r="B873" s="275" t="s">
        <v>972</v>
      </c>
      <c r="C873" s="276">
        <v>200</v>
      </c>
      <c r="D873" s="276">
        <v>200</v>
      </c>
      <c r="E873" s="277">
        <f t="shared" si="66"/>
        <v>0</v>
      </c>
      <c r="F873" s="278">
        <f t="shared" si="67"/>
        <v>0</v>
      </c>
      <c r="G873" s="279"/>
    </row>
    <row r="874" spans="1:7" s="280" customFormat="1" ht="24.75" customHeight="1" x14ac:dyDescent="0.45">
      <c r="A874" s="274" t="s">
        <v>1806</v>
      </c>
      <c r="B874" s="275" t="s">
        <v>949</v>
      </c>
      <c r="C874" s="276">
        <v>100</v>
      </c>
      <c r="D874" s="276">
        <v>100</v>
      </c>
      <c r="E874" s="277">
        <f t="shared" si="66"/>
        <v>0</v>
      </c>
      <c r="F874" s="278">
        <f t="shared" si="67"/>
        <v>0</v>
      </c>
      <c r="G874" s="279"/>
    </row>
    <row r="875" spans="1:7" s="280" customFormat="1" ht="24.75" customHeight="1" x14ac:dyDescent="0.45">
      <c r="A875" s="274" t="s">
        <v>1807</v>
      </c>
      <c r="B875" s="275" t="s">
        <v>949</v>
      </c>
      <c r="C875" s="276">
        <v>300</v>
      </c>
      <c r="D875" s="276">
        <v>300</v>
      </c>
      <c r="E875" s="277">
        <f t="shared" si="66"/>
        <v>0</v>
      </c>
      <c r="F875" s="278">
        <f t="shared" si="67"/>
        <v>0</v>
      </c>
      <c r="G875" s="279"/>
    </row>
    <row r="876" spans="1:7" s="280" customFormat="1" ht="24.75" customHeight="1" x14ac:dyDescent="0.45">
      <c r="A876" s="274" t="s">
        <v>1808</v>
      </c>
      <c r="B876" s="275" t="s">
        <v>949</v>
      </c>
      <c r="C876" s="276">
        <v>500</v>
      </c>
      <c r="D876" s="276">
        <v>500</v>
      </c>
      <c r="E876" s="277">
        <f t="shared" si="66"/>
        <v>0</v>
      </c>
      <c r="F876" s="278">
        <f t="shared" si="67"/>
        <v>0</v>
      </c>
      <c r="G876" s="279"/>
    </row>
    <row r="877" spans="1:7" s="280" customFormat="1" ht="24.75" customHeight="1" x14ac:dyDescent="0.45">
      <c r="A877" s="274" t="s">
        <v>1809</v>
      </c>
      <c r="B877" s="275" t="s">
        <v>949</v>
      </c>
      <c r="C877" s="276">
        <v>148</v>
      </c>
      <c r="D877" s="276">
        <v>148</v>
      </c>
      <c r="E877" s="277">
        <f t="shared" si="66"/>
        <v>0</v>
      </c>
      <c r="F877" s="278">
        <f t="shared" si="67"/>
        <v>0</v>
      </c>
      <c r="G877" s="279"/>
    </row>
    <row r="878" spans="1:7" s="280" customFormat="1" ht="24.75" customHeight="1" x14ac:dyDescent="0.45">
      <c r="A878" s="269" t="s">
        <v>1810</v>
      </c>
      <c r="B878" s="287"/>
      <c r="C878" s="288"/>
      <c r="D878" s="288"/>
      <c r="E878" s="289"/>
      <c r="F878" s="290"/>
      <c r="G878" s="279"/>
    </row>
    <row r="879" spans="1:7" s="280" customFormat="1" ht="24.75" customHeight="1" x14ac:dyDescent="0.45">
      <c r="A879" s="274" t="s">
        <v>1811</v>
      </c>
      <c r="B879" s="275" t="s">
        <v>951</v>
      </c>
      <c r="C879" s="276">
        <v>1938</v>
      </c>
      <c r="D879" s="276">
        <v>1938</v>
      </c>
      <c r="E879" s="277">
        <f t="shared" ref="E879:E942" si="68">D879-C879</f>
        <v>0</v>
      </c>
      <c r="F879" s="278">
        <f t="shared" ref="F879:F942" si="69">IFERROR(E879/C879,"na")</f>
        <v>0</v>
      </c>
      <c r="G879" s="279"/>
    </row>
    <row r="880" spans="1:7" s="280" customFormat="1" ht="24.75" customHeight="1" x14ac:dyDescent="0.45">
      <c r="A880" s="274" t="s">
        <v>1812</v>
      </c>
      <c r="B880" s="275" t="s">
        <v>951</v>
      </c>
      <c r="C880" s="276">
        <v>2550</v>
      </c>
      <c r="D880" s="276">
        <v>2550</v>
      </c>
      <c r="E880" s="277">
        <f t="shared" si="68"/>
        <v>0</v>
      </c>
      <c r="F880" s="278">
        <f t="shared" si="69"/>
        <v>0</v>
      </c>
      <c r="G880" s="279"/>
    </row>
    <row r="881" spans="1:8" s="280" customFormat="1" ht="24.75" customHeight="1" x14ac:dyDescent="0.45">
      <c r="A881" s="274" t="s">
        <v>1813</v>
      </c>
      <c r="B881" s="275" t="s">
        <v>951</v>
      </c>
      <c r="C881" s="276">
        <v>3050.9</v>
      </c>
      <c r="D881" s="276">
        <v>3050.9</v>
      </c>
      <c r="E881" s="277">
        <f t="shared" si="68"/>
        <v>0</v>
      </c>
      <c r="F881" s="278">
        <f t="shared" si="69"/>
        <v>0</v>
      </c>
      <c r="G881" s="279"/>
      <c r="H881" s="303"/>
    </row>
    <row r="882" spans="1:8" s="280" customFormat="1" ht="24.75" customHeight="1" x14ac:dyDescent="0.45">
      <c r="A882" s="274" t="s">
        <v>1814</v>
      </c>
      <c r="B882" s="275" t="s">
        <v>951</v>
      </c>
      <c r="C882" s="276">
        <v>4080</v>
      </c>
      <c r="D882" s="276">
        <v>4080</v>
      </c>
      <c r="E882" s="277">
        <f t="shared" si="68"/>
        <v>0</v>
      </c>
      <c r="F882" s="278">
        <f t="shared" si="69"/>
        <v>0</v>
      </c>
      <c r="G882" s="279"/>
    </row>
    <row r="883" spans="1:8" s="280" customFormat="1" ht="24.75" customHeight="1" x14ac:dyDescent="0.45">
      <c r="A883" s="274" t="s">
        <v>1815</v>
      </c>
      <c r="B883" s="275" t="s">
        <v>951</v>
      </c>
      <c r="C883" s="276">
        <v>5100</v>
      </c>
      <c r="D883" s="276">
        <v>5100</v>
      </c>
      <c r="E883" s="277">
        <f t="shared" si="68"/>
        <v>0</v>
      </c>
      <c r="F883" s="278">
        <f t="shared" si="69"/>
        <v>0</v>
      </c>
      <c r="G883" s="279"/>
    </row>
    <row r="884" spans="1:8" s="280" customFormat="1" ht="24.75" customHeight="1" x14ac:dyDescent="0.45">
      <c r="A884" s="274" t="s">
        <v>1816</v>
      </c>
      <c r="B884" s="275" t="s">
        <v>951</v>
      </c>
      <c r="C884" s="276">
        <v>6120</v>
      </c>
      <c r="D884" s="276">
        <v>6120</v>
      </c>
      <c r="E884" s="277">
        <f t="shared" si="68"/>
        <v>0</v>
      </c>
      <c r="F884" s="278">
        <f t="shared" si="69"/>
        <v>0</v>
      </c>
      <c r="G884" s="279"/>
    </row>
    <row r="885" spans="1:8" s="280" customFormat="1" ht="24.75" customHeight="1" x14ac:dyDescent="0.45">
      <c r="A885" s="274" t="s">
        <v>1817</v>
      </c>
      <c r="B885" s="275" t="s">
        <v>951</v>
      </c>
      <c r="C885" s="276">
        <v>0</v>
      </c>
      <c r="D885" s="276">
        <v>0</v>
      </c>
      <c r="E885" s="277">
        <f t="shared" si="68"/>
        <v>0</v>
      </c>
      <c r="F885" s="278" t="str">
        <f t="shared" si="69"/>
        <v>na</v>
      </c>
      <c r="G885" s="279"/>
    </row>
    <row r="886" spans="1:8" s="280" customFormat="1" ht="24.75" customHeight="1" x14ac:dyDescent="0.45">
      <c r="A886" s="274" t="s">
        <v>1818</v>
      </c>
      <c r="B886" s="275" t="s">
        <v>951</v>
      </c>
      <c r="C886" s="276">
        <v>0</v>
      </c>
      <c r="D886" s="276">
        <v>0</v>
      </c>
      <c r="E886" s="277">
        <f t="shared" si="68"/>
        <v>0</v>
      </c>
      <c r="F886" s="278" t="str">
        <f t="shared" si="69"/>
        <v>na</v>
      </c>
      <c r="G886" s="279"/>
    </row>
    <row r="887" spans="1:8" s="280" customFormat="1" ht="24.75" customHeight="1" x14ac:dyDescent="0.45">
      <c r="A887" s="274" t="s">
        <v>1819</v>
      </c>
      <c r="B887" s="275" t="s">
        <v>951</v>
      </c>
      <c r="C887" s="276">
        <v>0</v>
      </c>
      <c r="D887" s="276">
        <v>0</v>
      </c>
      <c r="E887" s="277">
        <f t="shared" si="68"/>
        <v>0</v>
      </c>
      <c r="F887" s="278" t="str">
        <f t="shared" si="69"/>
        <v>na</v>
      </c>
      <c r="G887" s="279"/>
    </row>
    <row r="888" spans="1:8" s="280" customFormat="1" ht="24.75" customHeight="1" x14ac:dyDescent="0.45">
      <c r="A888" s="274" t="s">
        <v>1820</v>
      </c>
      <c r="B888" s="275" t="s">
        <v>951</v>
      </c>
      <c r="C888" s="276">
        <v>1632</v>
      </c>
      <c r="D888" s="276">
        <v>1632</v>
      </c>
      <c r="E888" s="277">
        <f t="shared" si="68"/>
        <v>0</v>
      </c>
      <c r="F888" s="278">
        <f t="shared" si="69"/>
        <v>0</v>
      </c>
      <c r="G888" s="279"/>
    </row>
    <row r="889" spans="1:8" s="280" customFormat="1" ht="24.75" customHeight="1" x14ac:dyDescent="0.45">
      <c r="A889" s="274" t="s">
        <v>1821</v>
      </c>
      <c r="B889" s="275" t="s">
        <v>951</v>
      </c>
      <c r="C889" s="276">
        <v>2040</v>
      </c>
      <c r="D889" s="276">
        <v>2040</v>
      </c>
      <c r="E889" s="277">
        <f t="shared" si="68"/>
        <v>0</v>
      </c>
      <c r="F889" s="278">
        <f t="shared" si="69"/>
        <v>0</v>
      </c>
      <c r="G889" s="279"/>
    </row>
    <row r="890" spans="1:8" s="280" customFormat="1" ht="24.75" customHeight="1" x14ac:dyDescent="0.45">
      <c r="A890" s="274" t="s">
        <v>1822</v>
      </c>
      <c r="B890" s="275" t="s">
        <v>951</v>
      </c>
      <c r="C890" s="276">
        <v>3060</v>
      </c>
      <c r="D890" s="276">
        <v>3060</v>
      </c>
      <c r="E890" s="277">
        <f t="shared" si="68"/>
        <v>0</v>
      </c>
      <c r="F890" s="278">
        <f t="shared" si="69"/>
        <v>0</v>
      </c>
      <c r="G890" s="279"/>
    </row>
    <row r="891" spans="1:8" s="280" customFormat="1" ht="24.75" customHeight="1" x14ac:dyDescent="0.45">
      <c r="A891" s="274" t="s">
        <v>1823</v>
      </c>
      <c r="B891" s="275" t="s">
        <v>951</v>
      </c>
      <c r="C891" s="276">
        <v>3672</v>
      </c>
      <c r="D891" s="276">
        <v>3672</v>
      </c>
      <c r="E891" s="277">
        <f t="shared" si="68"/>
        <v>0</v>
      </c>
      <c r="F891" s="278">
        <f t="shared" si="69"/>
        <v>0</v>
      </c>
      <c r="G891" s="279"/>
    </row>
    <row r="892" spans="1:8" s="280" customFormat="1" ht="24.75" customHeight="1" x14ac:dyDescent="0.45">
      <c r="A892" s="274" t="s">
        <v>1824</v>
      </c>
      <c r="B892" s="275" t="s">
        <v>951</v>
      </c>
      <c r="C892" s="276">
        <v>4284</v>
      </c>
      <c r="D892" s="276">
        <v>4284</v>
      </c>
      <c r="E892" s="277">
        <f t="shared" si="68"/>
        <v>0</v>
      </c>
      <c r="F892" s="278">
        <f t="shared" si="69"/>
        <v>0</v>
      </c>
      <c r="G892" s="279"/>
    </row>
    <row r="893" spans="1:8" s="280" customFormat="1" ht="24.75" customHeight="1" x14ac:dyDescent="0.45">
      <c r="A893" s="274" t="s">
        <v>1825</v>
      </c>
      <c r="B893" s="275" t="s">
        <v>951</v>
      </c>
      <c r="C893" s="276">
        <v>0</v>
      </c>
      <c r="D893" s="276">
        <v>0</v>
      </c>
      <c r="E893" s="277">
        <f t="shared" si="68"/>
        <v>0</v>
      </c>
      <c r="F893" s="278" t="str">
        <f t="shared" si="69"/>
        <v>na</v>
      </c>
      <c r="G893" s="279"/>
    </row>
    <row r="894" spans="1:8" s="280" customFormat="1" ht="24.75" customHeight="1" x14ac:dyDescent="0.45">
      <c r="A894" s="274" t="s">
        <v>1826</v>
      </c>
      <c r="B894" s="275" t="s">
        <v>951</v>
      </c>
      <c r="C894" s="276">
        <v>0</v>
      </c>
      <c r="D894" s="276">
        <v>0</v>
      </c>
      <c r="E894" s="277">
        <f t="shared" si="68"/>
        <v>0</v>
      </c>
      <c r="F894" s="278" t="str">
        <f t="shared" si="69"/>
        <v>na</v>
      </c>
      <c r="G894" s="279"/>
    </row>
    <row r="895" spans="1:8" s="280" customFormat="1" ht="24.75" customHeight="1" x14ac:dyDescent="0.45">
      <c r="A895" s="274" t="s">
        <v>1827</v>
      </c>
      <c r="B895" s="275" t="s">
        <v>951</v>
      </c>
      <c r="C895" s="276">
        <v>0</v>
      </c>
      <c r="D895" s="276">
        <v>0</v>
      </c>
      <c r="E895" s="277">
        <f t="shared" si="68"/>
        <v>0</v>
      </c>
      <c r="F895" s="278" t="str">
        <f t="shared" si="69"/>
        <v>na</v>
      </c>
      <c r="G895" s="279"/>
    </row>
    <row r="896" spans="1:8" s="280" customFormat="1" ht="24.75" customHeight="1" x14ac:dyDescent="0.45">
      <c r="A896" s="274" t="s">
        <v>1828</v>
      </c>
      <c r="B896" s="275" t="s">
        <v>951</v>
      </c>
      <c r="C896" s="276">
        <v>0</v>
      </c>
      <c r="D896" s="276">
        <v>0</v>
      </c>
      <c r="E896" s="277">
        <f t="shared" si="68"/>
        <v>0</v>
      </c>
      <c r="F896" s="278" t="str">
        <f t="shared" si="69"/>
        <v>na</v>
      </c>
      <c r="G896" s="279"/>
    </row>
    <row r="897" spans="1:7" s="280" customFormat="1" ht="24.75" customHeight="1" x14ac:dyDescent="0.45">
      <c r="A897" s="274" t="s">
        <v>1829</v>
      </c>
      <c r="B897" s="275" t="s">
        <v>951</v>
      </c>
      <c r="C897" s="276">
        <v>0</v>
      </c>
      <c r="D897" s="276">
        <v>0</v>
      </c>
      <c r="E897" s="277">
        <f t="shared" si="68"/>
        <v>0</v>
      </c>
      <c r="F897" s="278" t="str">
        <f t="shared" si="69"/>
        <v>na</v>
      </c>
      <c r="G897" s="279"/>
    </row>
    <row r="898" spans="1:7" s="280" customFormat="1" ht="24.75" customHeight="1" x14ac:dyDescent="0.45">
      <c r="A898" s="274" t="s">
        <v>1830</v>
      </c>
      <c r="B898" s="275" t="s">
        <v>951</v>
      </c>
      <c r="C898" s="276">
        <v>0</v>
      </c>
      <c r="D898" s="276">
        <v>0</v>
      </c>
      <c r="E898" s="277">
        <f t="shared" si="68"/>
        <v>0</v>
      </c>
      <c r="F898" s="278" t="str">
        <f t="shared" si="69"/>
        <v>na</v>
      </c>
      <c r="G898" s="279"/>
    </row>
    <row r="899" spans="1:7" s="280" customFormat="1" ht="24.75" customHeight="1" x14ac:dyDescent="0.45">
      <c r="A899" s="274" t="s">
        <v>1831</v>
      </c>
      <c r="B899" s="275" t="s">
        <v>951</v>
      </c>
      <c r="C899" s="276">
        <v>2244</v>
      </c>
      <c r="D899" s="276">
        <v>2244</v>
      </c>
      <c r="E899" s="277">
        <f t="shared" si="68"/>
        <v>0</v>
      </c>
      <c r="F899" s="278">
        <f t="shared" si="69"/>
        <v>0</v>
      </c>
      <c r="G899" s="279"/>
    </row>
    <row r="900" spans="1:7" s="280" customFormat="1" ht="24.75" customHeight="1" x14ac:dyDescent="0.45">
      <c r="A900" s="274" t="s">
        <v>1832</v>
      </c>
      <c r="B900" s="275" t="s">
        <v>951</v>
      </c>
      <c r="C900" s="276">
        <v>2652</v>
      </c>
      <c r="D900" s="276">
        <v>2652</v>
      </c>
      <c r="E900" s="277">
        <f t="shared" si="68"/>
        <v>0</v>
      </c>
      <c r="F900" s="278">
        <f t="shared" si="69"/>
        <v>0</v>
      </c>
      <c r="G900" s="279"/>
    </row>
    <row r="901" spans="1:7" s="280" customFormat="1" ht="24.75" customHeight="1" x14ac:dyDescent="0.45">
      <c r="A901" s="274" t="s">
        <v>1833</v>
      </c>
      <c r="B901" s="275" t="s">
        <v>951</v>
      </c>
      <c r="C901" s="276">
        <v>3672</v>
      </c>
      <c r="D901" s="276">
        <v>3672</v>
      </c>
      <c r="E901" s="277">
        <f t="shared" si="68"/>
        <v>0</v>
      </c>
      <c r="F901" s="278">
        <f t="shared" si="69"/>
        <v>0</v>
      </c>
      <c r="G901" s="279"/>
    </row>
    <row r="902" spans="1:7" s="280" customFormat="1" ht="24.75" customHeight="1" x14ac:dyDescent="0.45">
      <c r="A902" s="274" t="s">
        <v>1834</v>
      </c>
      <c r="B902" s="275" t="s">
        <v>951</v>
      </c>
      <c r="C902" s="276">
        <v>4284</v>
      </c>
      <c r="D902" s="276">
        <v>4284</v>
      </c>
      <c r="E902" s="277">
        <f t="shared" si="68"/>
        <v>0</v>
      </c>
      <c r="F902" s="278">
        <f t="shared" si="69"/>
        <v>0</v>
      </c>
      <c r="G902" s="279"/>
    </row>
    <row r="903" spans="1:7" s="280" customFormat="1" ht="24.75" customHeight="1" x14ac:dyDescent="0.45">
      <c r="A903" s="274" t="s">
        <v>1835</v>
      </c>
      <c r="B903" s="275" t="s">
        <v>951</v>
      </c>
      <c r="C903" s="276">
        <v>4896</v>
      </c>
      <c r="D903" s="276">
        <v>4896</v>
      </c>
      <c r="E903" s="277">
        <f t="shared" si="68"/>
        <v>0</v>
      </c>
      <c r="F903" s="278">
        <f t="shared" si="69"/>
        <v>0</v>
      </c>
      <c r="G903" s="279"/>
    </row>
    <row r="904" spans="1:7" s="280" customFormat="1" ht="24.75" customHeight="1" x14ac:dyDescent="0.45">
      <c r="A904" s="274" t="s">
        <v>1836</v>
      </c>
      <c r="B904" s="275" t="s">
        <v>951</v>
      </c>
      <c r="C904" s="276">
        <v>0</v>
      </c>
      <c r="D904" s="276">
        <v>0</v>
      </c>
      <c r="E904" s="277">
        <f t="shared" si="68"/>
        <v>0</v>
      </c>
      <c r="F904" s="278" t="str">
        <f t="shared" si="69"/>
        <v>na</v>
      </c>
      <c r="G904" s="279"/>
    </row>
    <row r="905" spans="1:7" s="280" customFormat="1" ht="24.75" customHeight="1" x14ac:dyDescent="0.45">
      <c r="A905" s="274" t="s">
        <v>1837</v>
      </c>
      <c r="B905" s="275" t="s">
        <v>951</v>
      </c>
      <c r="C905" s="276">
        <v>0</v>
      </c>
      <c r="D905" s="276">
        <v>0</v>
      </c>
      <c r="E905" s="277">
        <f t="shared" si="68"/>
        <v>0</v>
      </c>
      <c r="F905" s="278" t="str">
        <f t="shared" si="69"/>
        <v>na</v>
      </c>
      <c r="G905" s="279"/>
    </row>
    <row r="906" spans="1:7" s="280" customFormat="1" ht="24.75" customHeight="1" x14ac:dyDescent="0.45">
      <c r="A906" s="274" t="s">
        <v>1838</v>
      </c>
      <c r="B906" s="275" t="s">
        <v>951</v>
      </c>
      <c r="C906" s="276">
        <v>0</v>
      </c>
      <c r="D906" s="276">
        <v>0</v>
      </c>
      <c r="E906" s="277">
        <f t="shared" si="68"/>
        <v>0</v>
      </c>
      <c r="F906" s="278" t="str">
        <f t="shared" si="69"/>
        <v>na</v>
      </c>
      <c r="G906" s="279"/>
    </row>
    <row r="907" spans="1:7" s="280" customFormat="1" ht="24.75" customHeight="1" x14ac:dyDescent="0.45">
      <c r="A907" s="274" t="s">
        <v>1839</v>
      </c>
      <c r="B907" s="275" t="s">
        <v>951</v>
      </c>
      <c r="C907" s="276">
        <v>0</v>
      </c>
      <c r="D907" s="276">
        <v>0</v>
      </c>
      <c r="E907" s="277">
        <f t="shared" si="68"/>
        <v>0</v>
      </c>
      <c r="F907" s="278" t="str">
        <f t="shared" si="69"/>
        <v>na</v>
      </c>
      <c r="G907" s="279"/>
    </row>
    <row r="908" spans="1:7" s="280" customFormat="1" ht="24.75" customHeight="1" x14ac:dyDescent="0.45">
      <c r="A908" s="274" t="s">
        <v>1840</v>
      </c>
      <c r="B908" s="275" t="s">
        <v>951</v>
      </c>
      <c r="C908" s="276">
        <v>0</v>
      </c>
      <c r="D908" s="276">
        <v>0</v>
      </c>
      <c r="E908" s="277">
        <f t="shared" si="68"/>
        <v>0</v>
      </c>
      <c r="F908" s="278" t="str">
        <f t="shared" si="69"/>
        <v>na</v>
      </c>
      <c r="G908" s="279"/>
    </row>
    <row r="909" spans="1:7" s="280" customFormat="1" ht="24.75" customHeight="1" x14ac:dyDescent="0.45">
      <c r="A909" s="274" t="s">
        <v>1841</v>
      </c>
      <c r="B909" s="275" t="s">
        <v>951</v>
      </c>
      <c r="C909" s="276">
        <v>0</v>
      </c>
      <c r="D909" s="276">
        <v>0</v>
      </c>
      <c r="E909" s="277">
        <f t="shared" si="68"/>
        <v>0</v>
      </c>
      <c r="F909" s="278" t="str">
        <f t="shared" si="69"/>
        <v>na</v>
      </c>
      <c r="G909" s="279"/>
    </row>
    <row r="910" spans="1:7" s="280" customFormat="1" ht="24.75" customHeight="1" x14ac:dyDescent="0.45">
      <c r="A910" s="274" t="s">
        <v>1842</v>
      </c>
      <c r="B910" s="275" t="s">
        <v>951</v>
      </c>
      <c r="C910" s="276">
        <v>1690</v>
      </c>
      <c r="D910" s="276">
        <v>1732</v>
      </c>
      <c r="E910" s="277">
        <f t="shared" si="68"/>
        <v>42</v>
      </c>
      <c r="F910" s="278">
        <f t="shared" si="69"/>
        <v>2.4852071005917159E-2</v>
      </c>
      <c r="G910" s="279"/>
    </row>
    <row r="911" spans="1:7" s="280" customFormat="1" ht="24.75" customHeight="1" x14ac:dyDescent="0.45">
      <c r="A911" s="274" t="s">
        <v>1843</v>
      </c>
      <c r="B911" s="275" t="s">
        <v>951</v>
      </c>
      <c r="C911" s="276">
        <v>2180</v>
      </c>
      <c r="D911" s="276">
        <v>2235</v>
      </c>
      <c r="E911" s="277">
        <f t="shared" si="68"/>
        <v>55</v>
      </c>
      <c r="F911" s="278">
        <f t="shared" si="69"/>
        <v>2.5229357798165139E-2</v>
      </c>
      <c r="G911" s="279"/>
    </row>
    <row r="912" spans="1:7" s="280" customFormat="1" ht="24.75" customHeight="1" x14ac:dyDescent="0.45">
      <c r="A912" s="274" t="s">
        <v>1844</v>
      </c>
      <c r="B912" s="275" t="s">
        <v>951</v>
      </c>
      <c r="C912" s="276">
        <v>2274</v>
      </c>
      <c r="D912" s="276">
        <v>2330.5</v>
      </c>
      <c r="E912" s="277">
        <f t="shared" si="68"/>
        <v>56.5</v>
      </c>
      <c r="F912" s="278">
        <f t="shared" si="69"/>
        <v>2.484608619173263E-2</v>
      </c>
      <c r="G912" s="279"/>
    </row>
    <row r="913" spans="1:7" s="280" customFormat="1" ht="24.75" customHeight="1" x14ac:dyDescent="0.45">
      <c r="A913" s="274" t="s">
        <v>1845</v>
      </c>
      <c r="B913" s="275" t="s">
        <v>951</v>
      </c>
      <c r="C913" s="276">
        <v>2456</v>
      </c>
      <c r="D913" s="276">
        <v>2517</v>
      </c>
      <c r="E913" s="277">
        <f t="shared" si="68"/>
        <v>61</v>
      </c>
      <c r="F913" s="278">
        <f t="shared" si="69"/>
        <v>2.48371335504886E-2</v>
      </c>
      <c r="G913" s="279"/>
    </row>
    <row r="914" spans="1:7" s="280" customFormat="1" ht="24.75" customHeight="1" x14ac:dyDescent="0.45">
      <c r="A914" s="274" t="s">
        <v>1846</v>
      </c>
      <c r="B914" s="275" t="s">
        <v>951</v>
      </c>
      <c r="C914" s="276">
        <v>2927</v>
      </c>
      <c r="D914" s="276">
        <v>3000</v>
      </c>
      <c r="E914" s="277">
        <f t="shared" si="68"/>
        <v>73</v>
      </c>
      <c r="F914" s="278">
        <f t="shared" si="69"/>
        <v>2.494021182097711E-2</v>
      </c>
      <c r="G914" s="279"/>
    </row>
    <row r="915" spans="1:7" s="280" customFormat="1" ht="24.75" customHeight="1" x14ac:dyDescent="0.45">
      <c r="A915" s="274" t="s">
        <v>1847</v>
      </c>
      <c r="B915" s="275" t="s">
        <v>951</v>
      </c>
      <c r="C915" s="276">
        <v>3533</v>
      </c>
      <c r="D915" s="276">
        <v>3621</v>
      </c>
      <c r="E915" s="277">
        <f t="shared" si="68"/>
        <v>88</v>
      </c>
      <c r="F915" s="278">
        <f t="shared" si="69"/>
        <v>2.4908010189640534E-2</v>
      </c>
      <c r="G915" s="279"/>
    </row>
    <row r="916" spans="1:7" s="280" customFormat="1" ht="24.75" customHeight="1" x14ac:dyDescent="0.45">
      <c r="A916" s="274" t="s">
        <v>1848</v>
      </c>
      <c r="B916" s="275" t="s">
        <v>951</v>
      </c>
      <c r="C916" s="276">
        <v>4072</v>
      </c>
      <c r="D916" s="276">
        <v>4175</v>
      </c>
      <c r="E916" s="277">
        <f t="shared" si="68"/>
        <v>103</v>
      </c>
      <c r="F916" s="278">
        <f t="shared" si="69"/>
        <v>2.5294695481335953E-2</v>
      </c>
      <c r="G916" s="279"/>
    </row>
    <row r="917" spans="1:7" s="280" customFormat="1" ht="24.75" customHeight="1" x14ac:dyDescent="0.45">
      <c r="A917" s="274" t="s">
        <v>1849</v>
      </c>
      <c r="B917" s="275" t="s">
        <v>951</v>
      </c>
      <c r="C917" s="276">
        <v>5154</v>
      </c>
      <c r="D917" s="276">
        <v>5282</v>
      </c>
      <c r="E917" s="277">
        <f t="shared" si="68"/>
        <v>128</v>
      </c>
      <c r="F917" s="278">
        <f t="shared" si="69"/>
        <v>2.4835079549864181E-2</v>
      </c>
      <c r="G917" s="279"/>
    </row>
    <row r="918" spans="1:7" s="280" customFormat="1" ht="24.75" customHeight="1" x14ac:dyDescent="0.45">
      <c r="A918" s="274" t="s">
        <v>1850</v>
      </c>
      <c r="B918" s="275" t="s">
        <v>951</v>
      </c>
      <c r="C918" s="276">
        <v>7402</v>
      </c>
      <c r="D918" s="276">
        <v>7587</v>
      </c>
      <c r="E918" s="277">
        <f t="shared" si="68"/>
        <v>185</v>
      </c>
      <c r="F918" s="278">
        <f t="shared" si="69"/>
        <v>2.4993245068900296E-2</v>
      </c>
      <c r="G918" s="279"/>
    </row>
    <row r="919" spans="1:7" s="280" customFormat="1" ht="24.75" customHeight="1" x14ac:dyDescent="0.45">
      <c r="A919" s="274" t="s">
        <v>1851</v>
      </c>
      <c r="B919" s="275" t="s">
        <v>951</v>
      </c>
      <c r="C919" s="276">
        <v>8882</v>
      </c>
      <c r="D919" s="276">
        <v>9104</v>
      </c>
      <c r="E919" s="277">
        <f t="shared" si="68"/>
        <v>222</v>
      </c>
      <c r="F919" s="278">
        <f t="shared" si="69"/>
        <v>2.4994370637243864E-2</v>
      </c>
      <c r="G919" s="279"/>
    </row>
    <row r="920" spans="1:7" s="280" customFormat="1" ht="24.75" customHeight="1" x14ac:dyDescent="0.45">
      <c r="A920" s="274" t="s">
        <v>1852</v>
      </c>
      <c r="B920" s="275" t="s">
        <v>951</v>
      </c>
      <c r="C920" s="276">
        <v>0</v>
      </c>
      <c r="D920" s="276">
        <v>0</v>
      </c>
      <c r="E920" s="277">
        <f t="shared" si="68"/>
        <v>0</v>
      </c>
      <c r="F920" s="278" t="str">
        <f t="shared" si="69"/>
        <v>na</v>
      </c>
      <c r="G920" s="279"/>
    </row>
    <row r="921" spans="1:7" s="280" customFormat="1" ht="24.75" customHeight="1" x14ac:dyDescent="0.45">
      <c r="A921" s="274" t="s">
        <v>1853</v>
      </c>
      <c r="B921" s="275" t="s">
        <v>951</v>
      </c>
      <c r="C921" s="276">
        <v>2295</v>
      </c>
      <c r="D921" s="276">
        <v>2352</v>
      </c>
      <c r="E921" s="277">
        <f t="shared" si="68"/>
        <v>57</v>
      </c>
      <c r="F921" s="278">
        <f t="shared" si="69"/>
        <v>2.4836601307189541E-2</v>
      </c>
      <c r="G921" s="279"/>
    </row>
    <row r="922" spans="1:7" s="280" customFormat="1" ht="24.75" customHeight="1" x14ac:dyDescent="0.45">
      <c r="A922" s="274" t="s">
        <v>1854</v>
      </c>
      <c r="B922" s="275" t="s">
        <v>951</v>
      </c>
      <c r="C922" s="276">
        <v>2856</v>
      </c>
      <c r="D922" s="276">
        <v>2927</v>
      </c>
      <c r="E922" s="277">
        <f t="shared" si="68"/>
        <v>71</v>
      </c>
      <c r="F922" s="278">
        <f t="shared" si="69"/>
        <v>2.4859943977591035E-2</v>
      </c>
      <c r="G922" s="279"/>
    </row>
    <row r="923" spans="1:7" s="280" customFormat="1" ht="24.75" customHeight="1" x14ac:dyDescent="0.45">
      <c r="A923" s="274" t="s">
        <v>1855</v>
      </c>
      <c r="B923" s="275" t="s">
        <v>951</v>
      </c>
      <c r="C923" s="276">
        <v>3744</v>
      </c>
      <c r="D923" s="276">
        <v>3837</v>
      </c>
      <c r="E923" s="277">
        <f t="shared" si="68"/>
        <v>93</v>
      </c>
      <c r="F923" s="278">
        <f t="shared" si="69"/>
        <v>2.4839743589743588E-2</v>
      </c>
      <c r="G923" s="279"/>
    </row>
    <row r="924" spans="1:7" s="280" customFormat="1" ht="24.75" customHeight="1" x14ac:dyDescent="0.45">
      <c r="A924" s="274" t="s">
        <v>1856</v>
      </c>
      <c r="B924" s="275" t="s">
        <v>951</v>
      </c>
      <c r="C924" s="276">
        <v>4818</v>
      </c>
      <c r="D924" s="276">
        <v>4938</v>
      </c>
      <c r="E924" s="277">
        <f t="shared" si="68"/>
        <v>120</v>
      </c>
      <c r="F924" s="278">
        <f t="shared" si="69"/>
        <v>2.4906600249066001E-2</v>
      </c>
      <c r="G924" s="279"/>
    </row>
    <row r="925" spans="1:7" s="280" customFormat="1" ht="24.75" customHeight="1" x14ac:dyDescent="0.45">
      <c r="A925" s="274" t="s">
        <v>1857</v>
      </c>
      <c r="B925" s="275" t="s">
        <v>951</v>
      </c>
      <c r="C925" s="276">
        <v>5900</v>
      </c>
      <c r="D925" s="276">
        <v>6047</v>
      </c>
      <c r="E925" s="277">
        <f t="shared" si="68"/>
        <v>147</v>
      </c>
      <c r="F925" s="278">
        <f t="shared" si="69"/>
        <v>2.4915254237288135E-2</v>
      </c>
      <c r="G925" s="279"/>
    </row>
    <row r="926" spans="1:7" s="280" customFormat="1" ht="24.75" customHeight="1" x14ac:dyDescent="0.45">
      <c r="A926" s="274" t="s">
        <v>1858</v>
      </c>
      <c r="B926" s="275" t="s">
        <v>951</v>
      </c>
      <c r="C926" s="276">
        <v>6762</v>
      </c>
      <c r="D926" s="276">
        <v>6930</v>
      </c>
      <c r="E926" s="277">
        <f t="shared" si="68"/>
        <v>168</v>
      </c>
      <c r="F926" s="278">
        <f t="shared" si="69"/>
        <v>2.4844720496894408E-2</v>
      </c>
      <c r="G926" s="279"/>
    </row>
    <row r="927" spans="1:7" s="280" customFormat="1" ht="24.75" customHeight="1" x14ac:dyDescent="0.45">
      <c r="A927" s="274" t="s">
        <v>1859</v>
      </c>
      <c r="B927" s="275" t="s">
        <v>951</v>
      </c>
      <c r="C927" s="276">
        <v>7864</v>
      </c>
      <c r="D927" s="276">
        <v>8060</v>
      </c>
      <c r="E927" s="277">
        <f t="shared" si="68"/>
        <v>196</v>
      </c>
      <c r="F927" s="278">
        <f t="shared" si="69"/>
        <v>2.4923702950152594E-2</v>
      </c>
      <c r="G927" s="279"/>
    </row>
    <row r="928" spans="1:7" s="280" customFormat="1" ht="24.75" customHeight="1" x14ac:dyDescent="0.45">
      <c r="A928" s="274" t="s">
        <v>1860</v>
      </c>
      <c r="B928" s="275" t="s">
        <v>951</v>
      </c>
      <c r="C928" s="276">
        <v>9098</v>
      </c>
      <c r="D928" s="276">
        <v>9325</v>
      </c>
      <c r="E928" s="277">
        <f t="shared" si="68"/>
        <v>227</v>
      </c>
      <c r="F928" s="278">
        <f t="shared" si="69"/>
        <v>2.4950538579907672E-2</v>
      </c>
      <c r="G928" s="279"/>
    </row>
    <row r="929" spans="1:7" s="280" customFormat="1" ht="24.75" customHeight="1" x14ac:dyDescent="0.45">
      <c r="A929" s="274" t="s">
        <v>1861</v>
      </c>
      <c r="B929" s="275" t="s">
        <v>951</v>
      </c>
      <c r="C929" s="276">
        <v>10040</v>
      </c>
      <c r="D929" s="276">
        <v>10291</v>
      </c>
      <c r="E929" s="277">
        <f t="shared" si="68"/>
        <v>251</v>
      </c>
      <c r="F929" s="278">
        <f t="shared" si="69"/>
        <v>2.5000000000000001E-2</v>
      </c>
      <c r="G929" s="279"/>
    </row>
    <row r="930" spans="1:7" s="280" customFormat="1" ht="24.75" customHeight="1" x14ac:dyDescent="0.45">
      <c r="A930" s="274" t="s">
        <v>1862</v>
      </c>
      <c r="B930" s="275" t="s">
        <v>951</v>
      </c>
      <c r="C930" s="276">
        <v>11873.800000000001</v>
      </c>
      <c r="D930" s="276">
        <v>12170</v>
      </c>
      <c r="E930" s="277">
        <f t="shared" si="68"/>
        <v>296.19999999999891</v>
      </c>
      <c r="F930" s="278">
        <f t="shared" si="69"/>
        <v>2.4945678721218049E-2</v>
      </c>
      <c r="G930" s="279"/>
    </row>
    <row r="931" spans="1:7" s="280" customFormat="1" ht="24.75" customHeight="1" x14ac:dyDescent="0.45">
      <c r="A931" s="274" t="s">
        <v>1863</v>
      </c>
      <c r="B931" s="275" t="s">
        <v>951</v>
      </c>
      <c r="C931" s="276">
        <v>0</v>
      </c>
      <c r="D931" s="276">
        <v>0</v>
      </c>
      <c r="E931" s="277">
        <f t="shared" si="68"/>
        <v>0</v>
      </c>
      <c r="F931" s="278" t="str">
        <f t="shared" si="69"/>
        <v>na</v>
      </c>
      <c r="G931" s="279"/>
    </row>
    <row r="932" spans="1:7" s="280" customFormat="1" ht="24.75" customHeight="1" x14ac:dyDescent="0.45">
      <c r="A932" s="274" t="s">
        <v>1864</v>
      </c>
      <c r="B932" s="275" t="s">
        <v>951</v>
      </c>
      <c r="C932" s="276">
        <v>1530</v>
      </c>
      <c r="D932" s="276">
        <v>1530</v>
      </c>
      <c r="E932" s="277">
        <f t="shared" si="68"/>
        <v>0</v>
      </c>
      <c r="F932" s="278">
        <f t="shared" si="69"/>
        <v>0</v>
      </c>
      <c r="G932" s="279"/>
    </row>
    <row r="933" spans="1:7" s="280" customFormat="1" ht="24.75" customHeight="1" x14ac:dyDescent="0.45">
      <c r="A933" s="274" t="s">
        <v>1865</v>
      </c>
      <c r="B933" s="275" t="s">
        <v>951</v>
      </c>
      <c r="C933" s="276">
        <v>2040</v>
      </c>
      <c r="D933" s="276">
        <v>2040</v>
      </c>
      <c r="E933" s="277">
        <f t="shared" si="68"/>
        <v>0</v>
      </c>
      <c r="F933" s="278">
        <f t="shared" si="69"/>
        <v>0</v>
      </c>
      <c r="G933" s="279"/>
    </row>
    <row r="934" spans="1:7" s="280" customFormat="1" ht="24.75" customHeight="1" x14ac:dyDescent="0.45">
      <c r="A934" s="274" t="s">
        <v>1866</v>
      </c>
      <c r="B934" s="275" t="s">
        <v>951</v>
      </c>
      <c r="C934" s="276">
        <v>0</v>
      </c>
      <c r="D934" s="276">
        <v>0</v>
      </c>
      <c r="E934" s="277">
        <f t="shared" si="68"/>
        <v>0</v>
      </c>
      <c r="F934" s="278" t="str">
        <f t="shared" si="69"/>
        <v>na</v>
      </c>
      <c r="G934" s="279"/>
    </row>
    <row r="935" spans="1:7" s="280" customFormat="1" ht="24.75" customHeight="1" x14ac:dyDescent="0.45">
      <c r="A935" s="274" t="s">
        <v>1867</v>
      </c>
      <c r="B935" s="275" t="s">
        <v>951</v>
      </c>
      <c r="C935" s="276">
        <v>1683</v>
      </c>
      <c r="D935" s="276">
        <v>1683</v>
      </c>
      <c r="E935" s="277">
        <f t="shared" si="68"/>
        <v>0</v>
      </c>
      <c r="F935" s="278">
        <f t="shared" si="69"/>
        <v>0</v>
      </c>
      <c r="G935" s="279"/>
    </row>
    <row r="936" spans="1:7" s="280" customFormat="1" ht="24.75" customHeight="1" x14ac:dyDescent="0.45">
      <c r="A936" s="274" t="s">
        <v>1868</v>
      </c>
      <c r="B936" s="275" t="s">
        <v>951</v>
      </c>
      <c r="C936" s="276">
        <v>2550</v>
      </c>
      <c r="D936" s="276">
        <v>2550</v>
      </c>
      <c r="E936" s="277">
        <f t="shared" si="68"/>
        <v>0</v>
      </c>
      <c r="F936" s="278">
        <f t="shared" si="69"/>
        <v>0</v>
      </c>
      <c r="G936" s="279"/>
    </row>
    <row r="937" spans="1:7" s="280" customFormat="1" ht="24.75" customHeight="1" x14ac:dyDescent="0.45">
      <c r="A937" s="274" t="s">
        <v>1869</v>
      </c>
      <c r="B937" s="275" t="s">
        <v>951</v>
      </c>
      <c r="C937" s="276">
        <v>0</v>
      </c>
      <c r="D937" s="276">
        <v>0</v>
      </c>
      <c r="E937" s="277">
        <f t="shared" si="68"/>
        <v>0</v>
      </c>
      <c r="F937" s="278" t="str">
        <f t="shared" si="69"/>
        <v>na</v>
      </c>
      <c r="G937" s="279"/>
    </row>
    <row r="938" spans="1:7" s="280" customFormat="1" ht="24.75" customHeight="1" x14ac:dyDescent="0.45">
      <c r="A938" s="274" t="s">
        <v>1870</v>
      </c>
      <c r="B938" s="275" t="s">
        <v>951</v>
      </c>
      <c r="C938" s="276">
        <v>1683</v>
      </c>
      <c r="D938" s="276">
        <v>1683</v>
      </c>
      <c r="E938" s="277">
        <f t="shared" si="68"/>
        <v>0</v>
      </c>
      <c r="F938" s="278">
        <f t="shared" si="69"/>
        <v>0</v>
      </c>
      <c r="G938" s="279"/>
    </row>
    <row r="939" spans="1:7" s="280" customFormat="1" ht="24.75" customHeight="1" x14ac:dyDescent="0.45">
      <c r="A939" s="274" t="s">
        <v>1871</v>
      </c>
      <c r="B939" s="275" t="s">
        <v>951</v>
      </c>
      <c r="C939" s="276">
        <v>2295</v>
      </c>
      <c r="D939" s="276">
        <v>2295</v>
      </c>
      <c r="E939" s="277">
        <f t="shared" si="68"/>
        <v>0</v>
      </c>
      <c r="F939" s="278">
        <f t="shared" si="69"/>
        <v>0</v>
      </c>
      <c r="G939" s="279"/>
    </row>
    <row r="940" spans="1:7" s="280" customFormat="1" ht="24.75" customHeight="1" x14ac:dyDescent="0.45">
      <c r="A940" s="274" t="s">
        <v>1872</v>
      </c>
      <c r="B940" s="275" t="s">
        <v>951</v>
      </c>
      <c r="C940" s="276">
        <v>0</v>
      </c>
      <c r="D940" s="276">
        <v>0</v>
      </c>
      <c r="E940" s="277">
        <f t="shared" si="68"/>
        <v>0</v>
      </c>
      <c r="F940" s="278" t="str">
        <f t="shared" si="69"/>
        <v>na</v>
      </c>
      <c r="G940" s="279"/>
    </row>
    <row r="941" spans="1:7" s="280" customFormat="1" ht="24.75" customHeight="1" x14ac:dyDescent="0.45">
      <c r="A941" s="274" t="s">
        <v>1873</v>
      </c>
      <c r="B941" s="275" t="s">
        <v>951</v>
      </c>
      <c r="C941" s="276">
        <v>2040</v>
      </c>
      <c r="D941" s="276">
        <v>2040</v>
      </c>
      <c r="E941" s="277">
        <f t="shared" si="68"/>
        <v>0</v>
      </c>
      <c r="F941" s="278">
        <f t="shared" si="69"/>
        <v>0</v>
      </c>
      <c r="G941" s="279"/>
    </row>
    <row r="942" spans="1:7" s="280" customFormat="1" ht="24.75" customHeight="1" x14ac:dyDescent="0.45">
      <c r="A942" s="274" t="s">
        <v>1874</v>
      </c>
      <c r="B942" s="275" t="s">
        <v>951</v>
      </c>
      <c r="C942" s="276">
        <v>2448</v>
      </c>
      <c r="D942" s="276">
        <v>2448</v>
      </c>
      <c r="E942" s="277">
        <f t="shared" si="68"/>
        <v>0</v>
      </c>
      <c r="F942" s="278">
        <f t="shared" si="69"/>
        <v>0</v>
      </c>
      <c r="G942" s="279"/>
    </row>
    <row r="943" spans="1:7" s="280" customFormat="1" ht="24.75" customHeight="1" x14ac:dyDescent="0.45">
      <c r="A943" s="274" t="s">
        <v>1875</v>
      </c>
      <c r="B943" s="275" t="s">
        <v>951</v>
      </c>
      <c r="C943" s="276">
        <v>0</v>
      </c>
      <c r="D943" s="276">
        <v>0</v>
      </c>
      <c r="E943" s="277">
        <f t="shared" ref="E943:E1006" si="70">D943-C943</f>
        <v>0</v>
      </c>
      <c r="F943" s="278" t="str">
        <f t="shared" ref="F943:F1006" si="71">IFERROR(E943/C943,"na")</f>
        <v>na</v>
      </c>
      <c r="G943" s="279"/>
    </row>
    <row r="944" spans="1:7" s="280" customFormat="1" ht="24.75" customHeight="1" x14ac:dyDescent="0.45">
      <c r="A944" s="274" t="s">
        <v>1876</v>
      </c>
      <c r="B944" s="275" t="s">
        <v>951</v>
      </c>
      <c r="C944" s="276">
        <v>867</v>
      </c>
      <c r="D944" s="276">
        <v>867</v>
      </c>
      <c r="E944" s="277">
        <f t="shared" si="70"/>
        <v>0</v>
      </c>
      <c r="F944" s="278">
        <f t="shared" si="71"/>
        <v>0</v>
      </c>
      <c r="G944" s="279"/>
    </row>
    <row r="945" spans="1:7" s="280" customFormat="1" ht="24.75" customHeight="1" x14ac:dyDescent="0.45">
      <c r="A945" s="274" t="s">
        <v>1877</v>
      </c>
      <c r="B945" s="275" t="s">
        <v>951</v>
      </c>
      <c r="C945" s="276">
        <v>1530</v>
      </c>
      <c r="D945" s="276">
        <v>1530</v>
      </c>
      <c r="E945" s="277">
        <f t="shared" si="70"/>
        <v>0</v>
      </c>
      <c r="F945" s="278">
        <f t="shared" si="71"/>
        <v>0</v>
      </c>
      <c r="G945" s="279"/>
    </row>
    <row r="946" spans="1:7" s="280" customFormat="1" ht="24.75" customHeight="1" x14ac:dyDescent="0.45">
      <c r="A946" s="274" t="s">
        <v>1878</v>
      </c>
      <c r="B946" s="275" t="s">
        <v>951</v>
      </c>
      <c r="C946" s="276">
        <v>0</v>
      </c>
      <c r="D946" s="276">
        <v>0</v>
      </c>
      <c r="E946" s="277">
        <f t="shared" si="70"/>
        <v>0</v>
      </c>
      <c r="F946" s="278" t="str">
        <f t="shared" si="71"/>
        <v>na</v>
      </c>
      <c r="G946" s="279"/>
    </row>
    <row r="947" spans="1:7" s="280" customFormat="1" ht="24.75" customHeight="1" x14ac:dyDescent="0.45">
      <c r="A947" s="274" t="s">
        <v>1879</v>
      </c>
      <c r="B947" s="275" t="s">
        <v>951</v>
      </c>
      <c r="C947" s="276">
        <v>1071</v>
      </c>
      <c r="D947" s="276">
        <v>1071</v>
      </c>
      <c r="E947" s="277">
        <f t="shared" si="70"/>
        <v>0</v>
      </c>
      <c r="F947" s="278">
        <f t="shared" si="71"/>
        <v>0</v>
      </c>
      <c r="G947" s="279"/>
    </row>
    <row r="948" spans="1:7" s="280" customFormat="1" ht="24.75" customHeight="1" x14ac:dyDescent="0.45">
      <c r="A948" s="274" t="s">
        <v>1880</v>
      </c>
      <c r="B948" s="275" t="s">
        <v>951</v>
      </c>
      <c r="C948" s="276">
        <v>2040</v>
      </c>
      <c r="D948" s="276">
        <v>2040</v>
      </c>
      <c r="E948" s="277">
        <f t="shared" si="70"/>
        <v>0</v>
      </c>
      <c r="F948" s="278">
        <f t="shared" si="71"/>
        <v>0</v>
      </c>
      <c r="G948" s="279"/>
    </row>
    <row r="949" spans="1:7" s="280" customFormat="1" ht="24.75" customHeight="1" x14ac:dyDescent="0.45">
      <c r="A949" s="274" t="s">
        <v>1881</v>
      </c>
      <c r="B949" s="275" t="s">
        <v>951</v>
      </c>
      <c r="C949" s="276">
        <v>0</v>
      </c>
      <c r="D949" s="276">
        <v>0</v>
      </c>
      <c r="E949" s="277">
        <f t="shared" si="70"/>
        <v>0</v>
      </c>
      <c r="F949" s="278" t="str">
        <f t="shared" si="71"/>
        <v>na</v>
      </c>
      <c r="G949" s="279"/>
    </row>
    <row r="950" spans="1:7" s="280" customFormat="1" ht="24.75" customHeight="1" x14ac:dyDescent="0.45">
      <c r="A950" s="274" t="s">
        <v>1882</v>
      </c>
      <c r="B950" s="275" t="s">
        <v>951</v>
      </c>
      <c r="C950" s="276">
        <v>561</v>
      </c>
      <c r="D950" s="276">
        <v>561</v>
      </c>
      <c r="E950" s="277">
        <f t="shared" si="70"/>
        <v>0</v>
      </c>
      <c r="F950" s="278">
        <f t="shared" si="71"/>
        <v>0</v>
      </c>
      <c r="G950" s="279"/>
    </row>
    <row r="951" spans="1:7" s="280" customFormat="1" ht="24.75" customHeight="1" x14ac:dyDescent="0.45">
      <c r="A951" s="274" t="s">
        <v>1883</v>
      </c>
      <c r="B951" s="275" t="s">
        <v>951</v>
      </c>
      <c r="C951" s="276">
        <v>693.6</v>
      </c>
      <c r="D951" s="276">
        <v>693.6</v>
      </c>
      <c r="E951" s="277">
        <f t="shared" si="70"/>
        <v>0</v>
      </c>
      <c r="F951" s="278">
        <f t="shared" si="71"/>
        <v>0</v>
      </c>
      <c r="G951" s="279"/>
    </row>
    <row r="952" spans="1:7" s="280" customFormat="1" ht="24.75" customHeight="1" x14ac:dyDescent="0.45">
      <c r="A952" s="274" t="s">
        <v>1884</v>
      </c>
      <c r="B952" s="275" t="s">
        <v>951</v>
      </c>
      <c r="C952" s="276">
        <v>765</v>
      </c>
      <c r="D952" s="276">
        <v>765</v>
      </c>
      <c r="E952" s="277">
        <f t="shared" si="70"/>
        <v>0</v>
      </c>
      <c r="F952" s="278">
        <f t="shared" si="71"/>
        <v>0</v>
      </c>
      <c r="G952" s="279"/>
    </row>
    <row r="953" spans="1:7" s="280" customFormat="1" ht="24.75" customHeight="1" x14ac:dyDescent="0.45">
      <c r="A953" s="274" t="s">
        <v>1885</v>
      </c>
      <c r="B953" s="275" t="s">
        <v>951</v>
      </c>
      <c r="C953" s="276">
        <v>0</v>
      </c>
      <c r="D953" s="276">
        <v>0</v>
      </c>
      <c r="E953" s="277">
        <f t="shared" si="70"/>
        <v>0</v>
      </c>
      <c r="F953" s="278" t="str">
        <f t="shared" si="71"/>
        <v>na</v>
      </c>
      <c r="G953" s="279"/>
    </row>
    <row r="954" spans="1:7" s="280" customFormat="1" ht="24.75" customHeight="1" x14ac:dyDescent="0.45">
      <c r="A954" s="274" t="s">
        <v>1886</v>
      </c>
      <c r="B954" s="275" t="s">
        <v>951</v>
      </c>
      <c r="C954" s="276">
        <v>591.6</v>
      </c>
      <c r="D954" s="276">
        <v>591.6</v>
      </c>
      <c r="E954" s="277">
        <f t="shared" si="70"/>
        <v>0</v>
      </c>
      <c r="F954" s="278">
        <f t="shared" si="71"/>
        <v>0</v>
      </c>
      <c r="G954" s="279"/>
    </row>
    <row r="955" spans="1:7" s="280" customFormat="1" ht="24.75" customHeight="1" x14ac:dyDescent="0.45">
      <c r="A955" s="274" t="s">
        <v>1887</v>
      </c>
      <c r="B955" s="275" t="s">
        <v>951</v>
      </c>
      <c r="C955" s="276">
        <v>714</v>
      </c>
      <c r="D955" s="276">
        <v>714</v>
      </c>
      <c r="E955" s="277">
        <f t="shared" si="70"/>
        <v>0</v>
      </c>
      <c r="F955" s="278">
        <f t="shared" si="71"/>
        <v>0</v>
      </c>
      <c r="G955" s="279"/>
    </row>
    <row r="956" spans="1:7" s="280" customFormat="1" ht="24.75" customHeight="1" x14ac:dyDescent="0.45">
      <c r="A956" s="274" t="s">
        <v>1888</v>
      </c>
      <c r="B956" s="275" t="s">
        <v>951</v>
      </c>
      <c r="C956" s="276">
        <v>816</v>
      </c>
      <c r="D956" s="276">
        <v>816</v>
      </c>
      <c r="E956" s="277">
        <f t="shared" si="70"/>
        <v>0</v>
      </c>
      <c r="F956" s="278">
        <f t="shared" si="71"/>
        <v>0</v>
      </c>
      <c r="G956" s="279"/>
    </row>
    <row r="957" spans="1:7" s="280" customFormat="1" ht="24.75" customHeight="1" x14ac:dyDescent="0.45">
      <c r="A957" s="274" t="s">
        <v>1889</v>
      </c>
      <c r="B957" s="275" t="s">
        <v>951</v>
      </c>
      <c r="C957" s="276">
        <v>0</v>
      </c>
      <c r="D957" s="276">
        <v>0</v>
      </c>
      <c r="E957" s="277">
        <f t="shared" si="70"/>
        <v>0</v>
      </c>
      <c r="F957" s="278" t="str">
        <f t="shared" si="71"/>
        <v>na</v>
      </c>
      <c r="G957" s="279"/>
    </row>
    <row r="958" spans="1:7" s="280" customFormat="1" ht="24.75" customHeight="1" x14ac:dyDescent="0.45">
      <c r="A958" s="274" t="s">
        <v>1890</v>
      </c>
      <c r="B958" s="275" t="s">
        <v>951</v>
      </c>
      <c r="C958" s="276">
        <v>663</v>
      </c>
      <c r="D958" s="276">
        <v>663</v>
      </c>
      <c r="E958" s="277">
        <f t="shared" si="70"/>
        <v>0</v>
      </c>
      <c r="F958" s="278">
        <f t="shared" si="71"/>
        <v>0</v>
      </c>
      <c r="G958" s="279"/>
    </row>
    <row r="959" spans="1:7" s="280" customFormat="1" ht="24.75" customHeight="1" x14ac:dyDescent="0.45">
      <c r="A959" s="274" t="s">
        <v>1891</v>
      </c>
      <c r="B959" s="275" t="s">
        <v>951</v>
      </c>
      <c r="C959" s="276">
        <v>867</v>
      </c>
      <c r="D959" s="276">
        <v>867</v>
      </c>
      <c r="E959" s="277">
        <f t="shared" si="70"/>
        <v>0</v>
      </c>
      <c r="F959" s="278">
        <f t="shared" si="71"/>
        <v>0</v>
      </c>
      <c r="G959" s="279"/>
    </row>
    <row r="960" spans="1:7" s="280" customFormat="1" ht="24.75" customHeight="1" x14ac:dyDescent="0.45">
      <c r="A960" s="274" t="s">
        <v>1892</v>
      </c>
      <c r="B960" s="275" t="s">
        <v>951</v>
      </c>
      <c r="C960" s="276">
        <v>0</v>
      </c>
      <c r="D960" s="276">
        <v>0</v>
      </c>
      <c r="E960" s="277">
        <f t="shared" si="70"/>
        <v>0</v>
      </c>
      <c r="F960" s="278" t="str">
        <f t="shared" si="71"/>
        <v>na</v>
      </c>
      <c r="G960" s="279"/>
    </row>
    <row r="961" spans="1:7" s="280" customFormat="1" ht="24.75" customHeight="1" x14ac:dyDescent="0.45">
      <c r="A961" s="274" t="s">
        <v>1893</v>
      </c>
      <c r="B961" s="275" t="s">
        <v>951</v>
      </c>
      <c r="C961" s="276">
        <v>816</v>
      </c>
      <c r="D961" s="276">
        <v>816</v>
      </c>
      <c r="E961" s="277">
        <f t="shared" si="70"/>
        <v>0</v>
      </c>
      <c r="F961" s="278">
        <f t="shared" si="71"/>
        <v>0</v>
      </c>
      <c r="G961" s="279"/>
    </row>
    <row r="962" spans="1:7" s="280" customFormat="1" ht="24.75" customHeight="1" x14ac:dyDescent="0.45">
      <c r="A962" s="274" t="s">
        <v>1894</v>
      </c>
      <c r="B962" s="275" t="s">
        <v>951</v>
      </c>
      <c r="C962" s="276">
        <v>1224</v>
      </c>
      <c r="D962" s="276">
        <v>1224</v>
      </c>
      <c r="E962" s="277">
        <f t="shared" si="70"/>
        <v>0</v>
      </c>
      <c r="F962" s="278">
        <f t="shared" si="71"/>
        <v>0</v>
      </c>
      <c r="G962" s="279"/>
    </row>
    <row r="963" spans="1:7" s="280" customFormat="1" ht="24.75" customHeight="1" x14ac:dyDescent="0.45">
      <c r="A963" s="274" t="s">
        <v>1895</v>
      </c>
      <c r="B963" s="275" t="s">
        <v>951</v>
      </c>
      <c r="C963" s="276">
        <v>0</v>
      </c>
      <c r="D963" s="276">
        <v>0</v>
      </c>
      <c r="E963" s="277">
        <f t="shared" si="70"/>
        <v>0</v>
      </c>
      <c r="F963" s="278" t="str">
        <f t="shared" si="71"/>
        <v>na</v>
      </c>
      <c r="G963" s="279"/>
    </row>
    <row r="964" spans="1:7" s="280" customFormat="1" ht="24.75" customHeight="1" x14ac:dyDescent="0.45">
      <c r="A964" s="274" t="s">
        <v>1896</v>
      </c>
      <c r="B964" s="275" t="s">
        <v>951</v>
      </c>
      <c r="C964" s="276">
        <v>2550</v>
      </c>
      <c r="D964" s="276">
        <v>2550</v>
      </c>
      <c r="E964" s="277">
        <f t="shared" si="70"/>
        <v>0</v>
      </c>
      <c r="F964" s="278">
        <f t="shared" si="71"/>
        <v>0</v>
      </c>
      <c r="G964" s="279"/>
    </row>
    <row r="965" spans="1:7" s="280" customFormat="1" ht="24.75" customHeight="1" x14ac:dyDescent="0.45">
      <c r="A965" s="274" t="s">
        <v>1897</v>
      </c>
      <c r="B965" s="275" t="s">
        <v>951</v>
      </c>
      <c r="C965" s="276">
        <v>3060</v>
      </c>
      <c r="D965" s="276">
        <v>3060</v>
      </c>
      <c r="E965" s="277">
        <f t="shared" si="70"/>
        <v>0</v>
      </c>
      <c r="F965" s="278">
        <f t="shared" si="71"/>
        <v>0</v>
      </c>
      <c r="G965" s="279"/>
    </row>
    <row r="966" spans="1:7" s="280" customFormat="1" ht="24.75" customHeight="1" x14ac:dyDescent="0.45">
      <c r="A966" s="274" t="s">
        <v>1898</v>
      </c>
      <c r="B966" s="275" t="s">
        <v>951</v>
      </c>
      <c r="C966" s="276">
        <v>4590</v>
      </c>
      <c r="D966" s="276">
        <v>4590</v>
      </c>
      <c r="E966" s="277">
        <f t="shared" si="70"/>
        <v>0</v>
      </c>
      <c r="F966" s="278">
        <f t="shared" si="71"/>
        <v>0</v>
      </c>
      <c r="G966" s="279"/>
    </row>
    <row r="967" spans="1:7" s="280" customFormat="1" ht="24.75" customHeight="1" x14ac:dyDescent="0.45">
      <c r="A967" s="274" t="s">
        <v>1899</v>
      </c>
      <c r="B967" s="275" t="s">
        <v>951</v>
      </c>
      <c r="C967" s="276">
        <v>7650</v>
      </c>
      <c r="D967" s="276">
        <v>7650</v>
      </c>
      <c r="E967" s="277">
        <f t="shared" si="70"/>
        <v>0</v>
      </c>
      <c r="F967" s="278">
        <f t="shared" si="71"/>
        <v>0</v>
      </c>
      <c r="G967" s="279"/>
    </row>
    <row r="968" spans="1:7" s="280" customFormat="1" ht="24.75" customHeight="1" x14ac:dyDescent="0.45">
      <c r="A968" s="274" t="s">
        <v>1900</v>
      </c>
      <c r="B968" s="275" t="s">
        <v>951</v>
      </c>
      <c r="C968" s="276">
        <v>0</v>
      </c>
      <c r="D968" s="276">
        <v>0</v>
      </c>
      <c r="E968" s="277">
        <f t="shared" si="70"/>
        <v>0</v>
      </c>
      <c r="F968" s="278" t="str">
        <f t="shared" si="71"/>
        <v>na</v>
      </c>
      <c r="G968" s="279"/>
    </row>
    <row r="969" spans="1:7" s="280" customFormat="1" ht="24.75" customHeight="1" x14ac:dyDescent="0.45">
      <c r="A969" s="274" t="s">
        <v>1901</v>
      </c>
      <c r="B969" s="275" t="s">
        <v>951</v>
      </c>
      <c r="C969" s="276">
        <v>10200</v>
      </c>
      <c r="D969" s="276">
        <v>10200</v>
      </c>
      <c r="E969" s="277">
        <f t="shared" si="70"/>
        <v>0</v>
      </c>
      <c r="F969" s="278">
        <f t="shared" si="71"/>
        <v>0</v>
      </c>
      <c r="G969" s="279"/>
    </row>
    <row r="970" spans="1:7" s="280" customFormat="1" ht="24.75" customHeight="1" x14ac:dyDescent="0.45">
      <c r="A970" s="274" t="s">
        <v>1902</v>
      </c>
      <c r="B970" s="275" t="s">
        <v>951</v>
      </c>
      <c r="C970" s="276">
        <v>3060</v>
      </c>
      <c r="D970" s="276">
        <v>3060</v>
      </c>
      <c r="E970" s="277">
        <f t="shared" si="70"/>
        <v>0</v>
      </c>
      <c r="F970" s="278">
        <f t="shared" si="71"/>
        <v>0</v>
      </c>
      <c r="G970" s="279"/>
    </row>
    <row r="971" spans="1:7" s="280" customFormat="1" ht="24.75" customHeight="1" x14ac:dyDescent="0.45">
      <c r="A971" s="274" t="s">
        <v>1903</v>
      </c>
      <c r="B971" s="275" t="s">
        <v>951</v>
      </c>
      <c r="C971" s="276">
        <v>3570</v>
      </c>
      <c r="D971" s="276">
        <v>3570</v>
      </c>
      <c r="E971" s="277">
        <f t="shared" si="70"/>
        <v>0</v>
      </c>
      <c r="F971" s="278">
        <f t="shared" si="71"/>
        <v>0</v>
      </c>
      <c r="G971" s="279"/>
    </row>
    <row r="972" spans="1:7" s="280" customFormat="1" ht="24.75" customHeight="1" x14ac:dyDescent="0.45">
      <c r="A972" s="274" t="s">
        <v>1904</v>
      </c>
      <c r="B972" s="275" t="s">
        <v>951</v>
      </c>
      <c r="C972" s="276">
        <v>5100</v>
      </c>
      <c r="D972" s="276">
        <v>5100</v>
      </c>
      <c r="E972" s="277">
        <f t="shared" si="70"/>
        <v>0</v>
      </c>
      <c r="F972" s="278">
        <f t="shared" si="71"/>
        <v>0</v>
      </c>
      <c r="G972" s="279"/>
    </row>
    <row r="973" spans="1:7" s="280" customFormat="1" ht="24.75" customHeight="1" x14ac:dyDescent="0.45">
      <c r="A973" s="274" t="s">
        <v>1905</v>
      </c>
      <c r="B973" s="275" t="s">
        <v>951</v>
      </c>
      <c r="C973" s="276">
        <v>8160</v>
      </c>
      <c r="D973" s="276">
        <v>8160</v>
      </c>
      <c r="E973" s="277">
        <f t="shared" si="70"/>
        <v>0</v>
      </c>
      <c r="F973" s="278">
        <f t="shared" si="71"/>
        <v>0</v>
      </c>
      <c r="G973" s="279"/>
    </row>
    <row r="974" spans="1:7" s="280" customFormat="1" ht="24.75" customHeight="1" x14ac:dyDescent="0.45">
      <c r="A974" s="274" t="s">
        <v>1906</v>
      </c>
      <c r="B974" s="275" t="s">
        <v>951</v>
      </c>
      <c r="C974" s="276">
        <v>0</v>
      </c>
      <c r="D974" s="276">
        <v>0</v>
      </c>
      <c r="E974" s="277">
        <f t="shared" si="70"/>
        <v>0</v>
      </c>
      <c r="F974" s="278" t="str">
        <f t="shared" si="71"/>
        <v>na</v>
      </c>
      <c r="G974" s="279"/>
    </row>
    <row r="975" spans="1:7" s="280" customFormat="1" ht="24.75" customHeight="1" x14ac:dyDescent="0.45">
      <c r="A975" s="274" t="s">
        <v>1907</v>
      </c>
      <c r="B975" s="275" t="s">
        <v>951</v>
      </c>
      <c r="C975" s="276">
        <v>10200</v>
      </c>
      <c r="D975" s="276">
        <v>10200</v>
      </c>
      <c r="E975" s="277">
        <f t="shared" si="70"/>
        <v>0</v>
      </c>
      <c r="F975" s="278">
        <f t="shared" si="71"/>
        <v>0</v>
      </c>
      <c r="G975" s="279"/>
    </row>
    <row r="976" spans="1:7" s="280" customFormat="1" ht="24.75" customHeight="1" x14ac:dyDescent="0.45">
      <c r="A976" s="274" t="s">
        <v>1908</v>
      </c>
      <c r="B976" s="275" t="s">
        <v>951</v>
      </c>
      <c r="C976" s="276">
        <v>674</v>
      </c>
      <c r="D976" s="276">
        <v>674</v>
      </c>
      <c r="E976" s="277">
        <f t="shared" si="70"/>
        <v>0</v>
      </c>
      <c r="F976" s="278">
        <f t="shared" si="71"/>
        <v>0</v>
      </c>
      <c r="G976" s="279"/>
    </row>
    <row r="977" spans="1:7" s="280" customFormat="1" ht="24.75" customHeight="1" x14ac:dyDescent="0.45">
      <c r="A977" s="274" t="s">
        <v>1909</v>
      </c>
      <c r="B977" s="275" t="s">
        <v>951</v>
      </c>
      <c r="C977" s="276">
        <v>0</v>
      </c>
      <c r="D977" s="276">
        <v>0</v>
      </c>
      <c r="E977" s="277">
        <f t="shared" si="70"/>
        <v>0</v>
      </c>
      <c r="F977" s="278" t="str">
        <f t="shared" si="71"/>
        <v>na</v>
      </c>
      <c r="G977" s="279"/>
    </row>
    <row r="978" spans="1:7" s="280" customFormat="1" ht="24.75" customHeight="1" x14ac:dyDescent="0.45">
      <c r="A978" s="274" t="s">
        <v>1910</v>
      </c>
      <c r="B978" s="275" t="s">
        <v>949</v>
      </c>
      <c r="C978" s="276">
        <v>0</v>
      </c>
      <c r="D978" s="276">
        <v>0</v>
      </c>
      <c r="E978" s="277">
        <f t="shared" si="70"/>
        <v>0</v>
      </c>
      <c r="F978" s="278" t="str">
        <f t="shared" si="71"/>
        <v>na</v>
      </c>
      <c r="G978" s="279"/>
    </row>
    <row r="979" spans="1:7" s="280" customFormat="1" ht="24.75" customHeight="1" x14ac:dyDescent="0.45">
      <c r="A979" s="274" t="s">
        <v>1911</v>
      </c>
      <c r="B979" s="275" t="s">
        <v>951</v>
      </c>
      <c r="C979" s="276">
        <v>135</v>
      </c>
      <c r="D979" s="276">
        <v>135</v>
      </c>
      <c r="E979" s="277">
        <f t="shared" si="70"/>
        <v>0</v>
      </c>
      <c r="F979" s="278">
        <f t="shared" si="71"/>
        <v>0</v>
      </c>
      <c r="G979" s="279"/>
    </row>
    <row r="980" spans="1:7" s="280" customFormat="1" ht="24.75" customHeight="1" x14ac:dyDescent="0.45">
      <c r="A980" s="274" t="s">
        <v>1912</v>
      </c>
      <c r="B980" s="275" t="s">
        <v>951</v>
      </c>
      <c r="C980" s="276">
        <v>161.5</v>
      </c>
      <c r="D980" s="276">
        <v>161.5</v>
      </c>
      <c r="E980" s="277">
        <f t="shared" si="70"/>
        <v>0</v>
      </c>
      <c r="F980" s="278">
        <f t="shared" si="71"/>
        <v>0</v>
      </c>
      <c r="G980" s="279"/>
    </row>
    <row r="981" spans="1:7" s="280" customFormat="1" ht="24.75" customHeight="1" x14ac:dyDescent="0.45">
      <c r="A981" s="274" t="s">
        <v>1913</v>
      </c>
      <c r="B981" s="275" t="s">
        <v>951</v>
      </c>
      <c r="C981" s="276">
        <v>205.75</v>
      </c>
      <c r="D981" s="276">
        <v>205.75</v>
      </c>
      <c r="E981" s="277">
        <f t="shared" si="70"/>
        <v>0</v>
      </c>
      <c r="F981" s="278">
        <f t="shared" si="71"/>
        <v>0</v>
      </c>
      <c r="G981" s="279"/>
    </row>
    <row r="982" spans="1:7" s="280" customFormat="1" ht="24.75" customHeight="1" x14ac:dyDescent="0.45">
      <c r="A982" s="274" t="s">
        <v>1914</v>
      </c>
      <c r="B982" s="275" t="s">
        <v>951</v>
      </c>
      <c r="C982" s="276">
        <v>280.5</v>
      </c>
      <c r="D982" s="276">
        <v>280.5</v>
      </c>
      <c r="E982" s="277">
        <f t="shared" si="70"/>
        <v>0</v>
      </c>
      <c r="F982" s="278">
        <f t="shared" si="71"/>
        <v>0</v>
      </c>
      <c r="G982" s="279"/>
    </row>
    <row r="983" spans="1:7" s="280" customFormat="1" ht="24.75" customHeight="1" x14ac:dyDescent="0.45">
      <c r="A983" s="274" t="s">
        <v>1915</v>
      </c>
      <c r="B983" s="275" t="s">
        <v>949</v>
      </c>
      <c r="C983" s="276">
        <v>120.35</v>
      </c>
      <c r="D983" s="276">
        <v>120.35</v>
      </c>
      <c r="E983" s="277">
        <f t="shared" si="70"/>
        <v>0</v>
      </c>
      <c r="F983" s="278">
        <f t="shared" si="71"/>
        <v>0</v>
      </c>
      <c r="G983" s="279"/>
    </row>
    <row r="984" spans="1:7" s="280" customFormat="1" ht="24.75" customHeight="1" x14ac:dyDescent="0.45">
      <c r="A984" s="274" t="s">
        <v>1916</v>
      </c>
      <c r="B984" s="275" t="s">
        <v>949</v>
      </c>
      <c r="C984" s="276">
        <v>120.35</v>
      </c>
      <c r="D984" s="276">
        <v>120.35</v>
      </c>
      <c r="E984" s="277">
        <f t="shared" si="70"/>
        <v>0</v>
      </c>
      <c r="F984" s="278">
        <f t="shared" si="71"/>
        <v>0</v>
      </c>
      <c r="G984" s="279"/>
    </row>
    <row r="985" spans="1:7" s="280" customFormat="1" ht="24.75" customHeight="1" x14ac:dyDescent="0.45">
      <c r="A985" s="274" t="s">
        <v>1917</v>
      </c>
      <c r="B985" s="275" t="s">
        <v>949</v>
      </c>
      <c r="C985" s="276">
        <v>47</v>
      </c>
      <c r="D985" s="276">
        <v>47</v>
      </c>
      <c r="E985" s="277">
        <f t="shared" si="70"/>
        <v>0</v>
      </c>
      <c r="F985" s="278">
        <f t="shared" si="71"/>
        <v>0</v>
      </c>
      <c r="G985" s="279"/>
    </row>
    <row r="986" spans="1:7" s="280" customFormat="1" ht="24.75" customHeight="1" x14ac:dyDescent="0.45">
      <c r="A986" s="274" t="s">
        <v>1918</v>
      </c>
      <c r="B986" s="275" t="s">
        <v>951</v>
      </c>
      <c r="C986" s="276">
        <v>94</v>
      </c>
      <c r="D986" s="276">
        <v>94</v>
      </c>
      <c r="E986" s="277">
        <f t="shared" si="70"/>
        <v>0</v>
      </c>
      <c r="F986" s="278">
        <f t="shared" si="71"/>
        <v>0</v>
      </c>
      <c r="G986" s="279"/>
    </row>
    <row r="987" spans="1:7" s="280" customFormat="1" ht="24.75" customHeight="1" x14ac:dyDescent="0.45">
      <c r="A987" s="274" t="s">
        <v>1919</v>
      </c>
      <c r="B987" s="275" t="s">
        <v>949</v>
      </c>
      <c r="C987" s="276">
        <v>47</v>
      </c>
      <c r="D987" s="276">
        <v>47</v>
      </c>
      <c r="E987" s="277">
        <f t="shared" si="70"/>
        <v>0</v>
      </c>
      <c r="F987" s="278">
        <f t="shared" si="71"/>
        <v>0</v>
      </c>
      <c r="G987" s="279"/>
    </row>
    <row r="988" spans="1:7" s="280" customFormat="1" ht="24.75" customHeight="1" x14ac:dyDescent="0.45">
      <c r="A988" s="274" t="s">
        <v>1920</v>
      </c>
      <c r="B988" s="275" t="s">
        <v>951</v>
      </c>
      <c r="C988" s="276">
        <v>94</v>
      </c>
      <c r="D988" s="276">
        <v>94</v>
      </c>
      <c r="E988" s="277">
        <f t="shared" si="70"/>
        <v>0</v>
      </c>
      <c r="F988" s="278">
        <f t="shared" si="71"/>
        <v>0</v>
      </c>
      <c r="G988" s="279"/>
    </row>
    <row r="989" spans="1:7" s="280" customFormat="1" ht="24.75" customHeight="1" x14ac:dyDescent="0.45">
      <c r="A989" s="274" t="s">
        <v>1921</v>
      </c>
      <c r="B989" s="275" t="s">
        <v>949</v>
      </c>
      <c r="C989" s="276">
        <v>47</v>
      </c>
      <c r="D989" s="276">
        <v>47</v>
      </c>
      <c r="E989" s="277">
        <f t="shared" si="70"/>
        <v>0</v>
      </c>
      <c r="F989" s="278">
        <f t="shared" si="71"/>
        <v>0</v>
      </c>
      <c r="G989" s="279"/>
    </row>
    <row r="990" spans="1:7" s="280" customFormat="1" ht="24.75" customHeight="1" x14ac:dyDescent="0.45">
      <c r="A990" s="274" t="s">
        <v>1922</v>
      </c>
      <c r="B990" s="275" t="s">
        <v>951</v>
      </c>
      <c r="C990" s="276">
        <v>121.3</v>
      </c>
      <c r="D990" s="276">
        <v>121.3</v>
      </c>
      <c r="E990" s="277">
        <f t="shared" si="70"/>
        <v>0</v>
      </c>
      <c r="F990" s="278">
        <f t="shared" si="71"/>
        <v>0</v>
      </c>
      <c r="G990" s="279"/>
    </row>
    <row r="991" spans="1:7" s="280" customFormat="1" ht="24.75" customHeight="1" x14ac:dyDescent="0.45">
      <c r="A991" s="274" t="s">
        <v>1923</v>
      </c>
      <c r="B991" s="275" t="s">
        <v>951</v>
      </c>
      <c r="C991" s="276">
        <v>195.5</v>
      </c>
      <c r="D991" s="276">
        <v>195.5</v>
      </c>
      <c r="E991" s="277">
        <f t="shared" si="70"/>
        <v>0</v>
      </c>
      <c r="F991" s="278">
        <f t="shared" si="71"/>
        <v>0</v>
      </c>
      <c r="G991" s="279"/>
    </row>
    <row r="992" spans="1:7" s="280" customFormat="1" ht="24.75" customHeight="1" x14ac:dyDescent="0.45">
      <c r="A992" s="274" t="s">
        <v>1924</v>
      </c>
      <c r="B992" s="275" t="s">
        <v>951</v>
      </c>
      <c r="C992" s="276">
        <v>25.5</v>
      </c>
      <c r="D992" s="276">
        <v>25.5</v>
      </c>
      <c r="E992" s="277">
        <f t="shared" si="70"/>
        <v>0</v>
      </c>
      <c r="F992" s="278">
        <f t="shared" si="71"/>
        <v>0</v>
      </c>
      <c r="G992" s="279"/>
    </row>
    <row r="993" spans="1:7" s="280" customFormat="1" ht="24.75" customHeight="1" x14ac:dyDescent="0.45">
      <c r="A993" s="274" t="s">
        <v>1925</v>
      </c>
      <c r="B993" s="275" t="s">
        <v>951</v>
      </c>
      <c r="C993" s="276">
        <v>70.150000000000006</v>
      </c>
      <c r="D993" s="276">
        <v>70.150000000000006</v>
      </c>
      <c r="E993" s="277">
        <f t="shared" si="70"/>
        <v>0</v>
      </c>
      <c r="F993" s="278">
        <f t="shared" si="71"/>
        <v>0</v>
      </c>
      <c r="G993" s="279"/>
    </row>
    <row r="994" spans="1:7" s="280" customFormat="1" ht="24.75" customHeight="1" x14ac:dyDescent="0.45">
      <c r="A994" s="274" t="s">
        <v>1926</v>
      </c>
      <c r="B994" s="275" t="s">
        <v>951</v>
      </c>
      <c r="C994" s="276">
        <v>213.3</v>
      </c>
      <c r="D994" s="276">
        <v>213.3</v>
      </c>
      <c r="E994" s="277">
        <f t="shared" si="70"/>
        <v>0</v>
      </c>
      <c r="F994" s="278">
        <f t="shared" si="71"/>
        <v>0</v>
      </c>
      <c r="G994" s="279"/>
    </row>
    <row r="995" spans="1:7" s="280" customFormat="1" ht="24.75" customHeight="1" x14ac:dyDescent="0.45">
      <c r="A995" s="274" t="s">
        <v>1927</v>
      </c>
      <c r="B995" s="275" t="s">
        <v>951</v>
      </c>
      <c r="C995" s="276">
        <v>362.75</v>
      </c>
      <c r="D995" s="276">
        <v>362.75</v>
      </c>
      <c r="E995" s="277">
        <f t="shared" si="70"/>
        <v>0</v>
      </c>
      <c r="F995" s="278">
        <f t="shared" si="71"/>
        <v>0</v>
      </c>
      <c r="G995" s="279"/>
    </row>
    <row r="996" spans="1:7" s="280" customFormat="1" ht="24.75" customHeight="1" x14ac:dyDescent="0.45">
      <c r="A996" s="274" t="s">
        <v>1928</v>
      </c>
      <c r="B996" s="275" t="s">
        <v>951</v>
      </c>
      <c r="C996" s="276">
        <v>106.65</v>
      </c>
      <c r="D996" s="276">
        <v>106.65</v>
      </c>
      <c r="E996" s="277">
        <f t="shared" si="70"/>
        <v>0</v>
      </c>
      <c r="F996" s="278">
        <f t="shared" si="71"/>
        <v>0</v>
      </c>
      <c r="G996" s="279"/>
    </row>
    <row r="997" spans="1:7" s="280" customFormat="1" ht="24.75" customHeight="1" x14ac:dyDescent="0.45">
      <c r="A997" s="274" t="s">
        <v>1929</v>
      </c>
      <c r="B997" s="275" t="s">
        <v>951</v>
      </c>
      <c r="C997" s="276">
        <v>10.199999999999999</v>
      </c>
      <c r="D997" s="276">
        <v>10.199999999999999</v>
      </c>
      <c r="E997" s="277">
        <f t="shared" si="70"/>
        <v>0</v>
      </c>
      <c r="F997" s="278">
        <f t="shared" si="71"/>
        <v>0</v>
      </c>
      <c r="G997" s="279"/>
    </row>
    <row r="998" spans="1:7" s="280" customFormat="1" ht="24.75" customHeight="1" x14ac:dyDescent="0.45">
      <c r="A998" s="274" t="s">
        <v>1930</v>
      </c>
      <c r="B998" s="275" t="s">
        <v>951</v>
      </c>
      <c r="C998" s="276">
        <v>9.1999999999999993</v>
      </c>
      <c r="D998" s="276">
        <v>9.1999999999999993</v>
      </c>
      <c r="E998" s="277">
        <f t="shared" si="70"/>
        <v>0</v>
      </c>
      <c r="F998" s="278">
        <f t="shared" si="71"/>
        <v>0</v>
      </c>
      <c r="G998" s="279"/>
    </row>
    <row r="999" spans="1:7" s="280" customFormat="1" ht="24.75" customHeight="1" x14ac:dyDescent="0.45">
      <c r="A999" s="274" t="s">
        <v>1931</v>
      </c>
      <c r="B999" s="275" t="s">
        <v>951</v>
      </c>
      <c r="C999" s="276">
        <v>8.15</v>
      </c>
      <c r="D999" s="276">
        <v>8.15</v>
      </c>
      <c r="E999" s="277">
        <f t="shared" si="70"/>
        <v>0</v>
      </c>
      <c r="F999" s="278">
        <f t="shared" si="71"/>
        <v>0</v>
      </c>
      <c r="G999" s="279"/>
    </row>
    <row r="1000" spans="1:7" s="280" customFormat="1" ht="24.75" customHeight="1" x14ac:dyDescent="0.45">
      <c r="A1000" s="274" t="s">
        <v>1932</v>
      </c>
      <c r="B1000" s="275" t="s">
        <v>951</v>
      </c>
      <c r="C1000" s="276">
        <v>2.0499999999999998</v>
      </c>
      <c r="D1000" s="276">
        <v>2.0499999999999998</v>
      </c>
      <c r="E1000" s="277">
        <f t="shared" si="70"/>
        <v>0</v>
      </c>
      <c r="F1000" s="278">
        <f t="shared" si="71"/>
        <v>0</v>
      </c>
      <c r="G1000" s="279"/>
    </row>
    <row r="1001" spans="1:7" s="280" customFormat="1" ht="24.75" customHeight="1" x14ac:dyDescent="0.45">
      <c r="A1001" s="274" t="s">
        <v>1933</v>
      </c>
      <c r="B1001" s="275" t="s">
        <v>951</v>
      </c>
      <c r="C1001" s="276">
        <v>1.35</v>
      </c>
      <c r="D1001" s="276">
        <v>1.35</v>
      </c>
      <c r="E1001" s="277">
        <f t="shared" si="70"/>
        <v>0</v>
      </c>
      <c r="F1001" s="278">
        <f t="shared" si="71"/>
        <v>0</v>
      </c>
      <c r="G1001" s="279"/>
    </row>
    <row r="1002" spans="1:7" s="280" customFormat="1" ht="24.75" customHeight="1" x14ac:dyDescent="0.45">
      <c r="A1002" s="274" t="s">
        <v>1934</v>
      </c>
      <c r="B1002" s="275" t="s">
        <v>951</v>
      </c>
      <c r="C1002" s="276">
        <v>561</v>
      </c>
      <c r="D1002" s="276">
        <v>561</v>
      </c>
      <c r="E1002" s="277">
        <f t="shared" si="70"/>
        <v>0</v>
      </c>
      <c r="F1002" s="278">
        <f t="shared" si="71"/>
        <v>0</v>
      </c>
      <c r="G1002" s="279"/>
    </row>
    <row r="1003" spans="1:7" s="280" customFormat="1" ht="24.75" customHeight="1" x14ac:dyDescent="0.45">
      <c r="A1003" s="274" t="s">
        <v>1935</v>
      </c>
      <c r="B1003" s="275" t="s">
        <v>951</v>
      </c>
      <c r="C1003" s="276">
        <v>1009.8000000000001</v>
      </c>
      <c r="D1003" s="276">
        <v>1009.8000000000001</v>
      </c>
      <c r="E1003" s="277">
        <f t="shared" si="70"/>
        <v>0</v>
      </c>
      <c r="F1003" s="278">
        <f t="shared" si="71"/>
        <v>0</v>
      </c>
      <c r="G1003" s="279"/>
    </row>
    <row r="1004" spans="1:7" s="280" customFormat="1" ht="24.75" customHeight="1" x14ac:dyDescent="0.45">
      <c r="A1004" s="274" t="s">
        <v>1936</v>
      </c>
      <c r="B1004" s="275" t="s">
        <v>951</v>
      </c>
      <c r="C1004" s="276">
        <v>1224</v>
      </c>
      <c r="D1004" s="276">
        <v>1224</v>
      </c>
      <c r="E1004" s="277">
        <f t="shared" si="70"/>
        <v>0</v>
      </c>
      <c r="F1004" s="278">
        <f t="shared" si="71"/>
        <v>0</v>
      </c>
      <c r="G1004" s="279"/>
    </row>
    <row r="1005" spans="1:7" s="280" customFormat="1" ht="24.75" customHeight="1" x14ac:dyDescent="0.45">
      <c r="A1005" s="274" t="s">
        <v>1937</v>
      </c>
      <c r="B1005" s="275" t="s">
        <v>951</v>
      </c>
      <c r="C1005" s="276">
        <v>816</v>
      </c>
      <c r="D1005" s="276">
        <v>816</v>
      </c>
      <c r="E1005" s="277">
        <f t="shared" si="70"/>
        <v>0</v>
      </c>
      <c r="F1005" s="278">
        <f t="shared" si="71"/>
        <v>0</v>
      </c>
      <c r="G1005" s="279"/>
    </row>
    <row r="1006" spans="1:7" s="280" customFormat="1" ht="24.75" customHeight="1" x14ac:dyDescent="0.45">
      <c r="A1006" s="274" t="s">
        <v>1938</v>
      </c>
      <c r="B1006" s="275" t="s">
        <v>951</v>
      </c>
      <c r="C1006" s="276">
        <v>1020</v>
      </c>
      <c r="D1006" s="276">
        <v>1020</v>
      </c>
      <c r="E1006" s="277">
        <f t="shared" si="70"/>
        <v>0</v>
      </c>
      <c r="F1006" s="278">
        <f t="shared" si="71"/>
        <v>0</v>
      </c>
      <c r="G1006" s="279"/>
    </row>
    <row r="1007" spans="1:7" s="280" customFormat="1" ht="24.75" customHeight="1" x14ac:dyDescent="0.45">
      <c r="A1007" s="274" t="s">
        <v>1939</v>
      </c>
      <c r="B1007" s="275" t="s">
        <v>951</v>
      </c>
      <c r="C1007" s="276">
        <v>785</v>
      </c>
      <c r="D1007" s="276">
        <v>785</v>
      </c>
      <c r="E1007" s="277">
        <f t="shared" ref="E1007:E1070" si="72">D1007-C1007</f>
        <v>0</v>
      </c>
      <c r="F1007" s="278">
        <f t="shared" ref="F1007:F1070" si="73">IFERROR(E1007/C1007,"na")</f>
        <v>0</v>
      </c>
      <c r="G1007" s="279"/>
    </row>
    <row r="1008" spans="1:7" s="280" customFormat="1" ht="24.75" customHeight="1" x14ac:dyDescent="0.45">
      <c r="A1008" s="274" t="s">
        <v>1940</v>
      </c>
      <c r="B1008" s="275" t="s">
        <v>951</v>
      </c>
      <c r="C1008" s="276">
        <v>890</v>
      </c>
      <c r="D1008" s="276">
        <v>890</v>
      </c>
      <c r="E1008" s="277">
        <f t="shared" si="72"/>
        <v>0</v>
      </c>
      <c r="F1008" s="278">
        <f t="shared" si="73"/>
        <v>0</v>
      </c>
      <c r="G1008" s="279"/>
    </row>
    <row r="1009" spans="1:7" s="280" customFormat="1" ht="24.75" customHeight="1" x14ac:dyDescent="0.45">
      <c r="A1009" s="274" t="s">
        <v>1941</v>
      </c>
      <c r="B1009" s="275" t="s">
        <v>951</v>
      </c>
      <c r="C1009" s="276">
        <v>612</v>
      </c>
      <c r="D1009" s="276">
        <v>612</v>
      </c>
      <c r="E1009" s="277">
        <f t="shared" si="72"/>
        <v>0</v>
      </c>
      <c r="F1009" s="278">
        <f t="shared" si="73"/>
        <v>0</v>
      </c>
      <c r="G1009" s="279"/>
    </row>
    <row r="1010" spans="1:7" s="280" customFormat="1" ht="24.75" customHeight="1" x14ac:dyDescent="0.45">
      <c r="A1010" s="274" t="s">
        <v>1942</v>
      </c>
      <c r="B1010" s="275" t="s">
        <v>951</v>
      </c>
      <c r="C1010" s="276">
        <v>694</v>
      </c>
      <c r="D1010" s="276">
        <v>694</v>
      </c>
      <c r="E1010" s="277">
        <f t="shared" si="72"/>
        <v>0</v>
      </c>
      <c r="F1010" s="278">
        <f t="shared" si="73"/>
        <v>0</v>
      </c>
      <c r="G1010" s="279"/>
    </row>
    <row r="1011" spans="1:7" s="280" customFormat="1" ht="24.75" customHeight="1" x14ac:dyDescent="0.45">
      <c r="A1011" s="274" t="s">
        <v>1943</v>
      </c>
      <c r="B1011" s="275" t="s">
        <v>951</v>
      </c>
      <c r="C1011" s="276">
        <v>255</v>
      </c>
      <c r="D1011" s="276">
        <v>255</v>
      </c>
      <c r="E1011" s="277">
        <f t="shared" si="72"/>
        <v>0</v>
      </c>
      <c r="F1011" s="278">
        <f t="shared" si="73"/>
        <v>0</v>
      </c>
      <c r="G1011" s="279"/>
    </row>
    <row r="1012" spans="1:7" s="280" customFormat="1" ht="24.75" customHeight="1" x14ac:dyDescent="0.45">
      <c r="A1012" s="274" t="s">
        <v>1944</v>
      </c>
      <c r="B1012" s="275" t="s">
        <v>951</v>
      </c>
      <c r="C1012" s="276">
        <v>204</v>
      </c>
      <c r="D1012" s="276">
        <v>204</v>
      </c>
      <c r="E1012" s="277">
        <f t="shared" si="72"/>
        <v>0</v>
      </c>
      <c r="F1012" s="278">
        <f t="shared" si="73"/>
        <v>0</v>
      </c>
      <c r="G1012" s="279"/>
    </row>
    <row r="1013" spans="1:7" s="280" customFormat="1" ht="24.75" customHeight="1" x14ac:dyDescent="0.45">
      <c r="A1013" s="274" t="s">
        <v>1945</v>
      </c>
      <c r="B1013" s="275" t="s">
        <v>951</v>
      </c>
      <c r="C1013" s="276">
        <v>204</v>
      </c>
      <c r="D1013" s="276">
        <v>204</v>
      </c>
      <c r="E1013" s="277">
        <f t="shared" si="72"/>
        <v>0</v>
      </c>
      <c r="F1013" s="278">
        <f t="shared" si="73"/>
        <v>0</v>
      </c>
      <c r="G1013" s="279"/>
    </row>
    <row r="1014" spans="1:7" s="280" customFormat="1" ht="24.75" customHeight="1" x14ac:dyDescent="0.45">
      <c r="A1014" s="274" t="s">
        <v>1946</v>
      </c>
      <c r="B1014" s="275" t="s">
        <v>951</v>
      </c>
      <c r="C1014" s="276">
        <v>185</v>
      </c>
      <c r="D1014" s="276">
        <v>185</v>
      </c>
      <c r="E1014" s="277">
        <f t="shared" si="72"/>
        <v>0</v>
      </c>
      <c r="F1014" s="278">
        <f t="shared" si="73"/>
        <v>0</v>
      </c>
      <c r="G1014" s="279"/>
    </row>
    <row r="1015" spans="1:7" s="280" customFormat="1" ht="24.75" customHeight="1" x14ac:dyDescent="0.45">
      <c r="A1015" s="274" t="s">
        <v>1947</v>
      </c>
      <c r="B1015" s="275" t="s">
        <v>951</v>
      </c>
      <c r="C1015" s="276">
        <v>230</v>
      </c>
      <c r="D1015" s="276">
        <v>230</v>
      </c>
      <c r="E1015" s="277">
        <f t="shared" si="72"/>
        <v>0</v>
      </c>
      <c r="F1015" s="278">
        <f t="shared" si="73"/>
        <v>0</v>
      </c>
      <c r="G1015" s="279"/>
    </row>
    <row r="1016" spans="1:7" s="280" customFormat="1" ht="24.75" customHeight="1" x14ac:dyDescent="0.45">
      <c r="A1016" s="274" t="s">
        <v>1948</v>
      </c>
      <c r="B1016" s="275" t="s">
        <v>951</v>
      </c>
      <c r="C1016" s="276">
        <v>280</v>
      </c>
      <c r="D1016" s="276">
        <v>280</v>
      </c>
      <c r="E1016" s="277">
        <f t="shared" si="72"/>
        <v>0</v>
      </c>
      <c r="F1016" s="278">
        <f t="shared" si="73"/>
        <v>0</v>
      </c>
      <c r="G1016" s="279"/>
    </row>
    <row r="1017" spans="1:7" s="280" customFormat="1" ht="24.75" customHeight="1" x14ac:dyDescent="0.45">
      <c r="A1017" s="274" t="s">
        <v>1949</v>
      </c>
      <c r="B1017" s="275" t="s">
        <v>951</v>
      </c>
      <c r="C1017" s="276">
        <v>201.5</v>
      </c>
      <c r="D1017" s="276">
        <v>201.5</v>
      </c>
      <c r="E1017" s="277">
        <f t="shared" si="72"/>
        <v>0</v>
      </c>
      <c r="F1017" s="278">
        <f t="shared" si="73"/>
        <v>0</v>
      </c>
      <c r="G1017" s="279"/>
    </row>
    <row r="1018" spans="1:7" s="280" customFormat="1" ht="24.75" customHeight="1" x14ac:dyDescent="0.45">
      <c r="A1018" s="274" t="s">
        <v>1950</v>
      </c>
      <c r="B1018" s="275" t="s">
        <v>951</v>
      </c>
      <c r="C1018" s="276">
        <v>800</v>
      </c>
      <c r="D1018" s="276">
        <v>800</v>
      </c>
      <c r="E1018" s="277">
        <f t="shared" si="72"/>
        <v>0</v>
      </c>
      <c r="F1018" s="278">
        <f t="shared" si="73"/>
        <v>0</v>
      </c>
      <c r="G1018" s="279"/>
    </row>
    <row r="1019" spans="1:7" s="280" customFormat="1" ht="24.75" customHeight="1" x14ac:dyDescent="0.45">
      <c r="A1019" s="274" t="s">
        <v>1951</v>
      </c>
      <c r="B1019" s="275" t="s">
        <v>951</v>
      </c>
      <c r="C1019" s="276">
        <v>995</v>
      </c>
      <c r="D1019" s="276">
        <v>995</v>
      </c>
      <c r="E1019" s="277">
        <f t="shared" si="72"/>
        <v>0</v>
      </c>
      <c r="F1019" s="278">
        <f t="shared" si="73"/>
        <v>0</v>
      </c>
      <c r="G1019" s="279"/>
    </row>
    <row r="1020" spans="1:7" s="280" customFormat="1" ht="24.75" customHeight="1" x14ac:dyDescent="0.45">
      <c r="A1020" s="274" t="s">
        <v>1952</v>
      </c>
      <c r="B1020" s="275" t="s">
        <v>951</v>
      </c>
      <c r="C1020" s="276">
        <v>990</v>
      </c>
      <c r="D1020" s="276">
        <v>990</v>
      </c>
      <c r="E1020" s="277">
        <f t="shared" si="72"/>
        <v>0</v>
      </c>
      <c r="F1020" s="278">
        <f t="shared" si="73"/>
        <v>0</v>
      </c>
      <c r="G1020" s="279"/>
    </row>
    <row r="1021" spans="1:7" s="280" customFormat="1" ht="24.75" customHeight="1" x14ac:dyDescent="0.45">
      <c r="A1021" s="274" t="s">
        <v>1953</v>
      </c>
      <c r="B1021" s="275" t="s">
        <v>951</v>
      </c>
      <c r="C1021" s="276">
        <v>1225</v>
      </c>
      <c r="D1021" s="276">
        <v>1225</v>
      </c>
      <c r="E1021" s="277">
        <f t="shared" si="72"/>
        <v>0</v>
      </c>
      <c r="F1021" s="278">
        <f t="shared" si="73"/>
        <v>0</v>
      </c>
      <c r="G1021" s="279"/>
    </row>
    <row r="1022" spans="1:7" s="280" customFormat="1" ht="24.75" customHeight="1" x14ac:dyDescent="0.45">
      <c r="A1022" s="274" t="s">
        <v>1954</v>
      </c>
      <c r="B1022" s="275" t="s">
        <v>951</v>
      </c>
      <c r="C1022" s="276">
        <v>1685</v>
      </c>
      <c r="D1022" s="276">
        <v>1685</v>
      </c>
      <c r="E1022" s="277">
        <f t="shared" si="72"/>
        <v>0</v>
      </c>
      <c r="F1022" s="278">
        <f t="shared" si="73"/>
        <v>0</v>
      </c>
      <c r="G1022" s="279"/>
    </row>
    <row r="1023" spans="1:7" s="280" customFormat="1" ht="24.75" customHeight="1" x14ac:dyDescent="0.45">
      <c r="A1023" s="274" t="s">
        <v>1955</v>
      </c>
      <c r="B1023" s="275" t="s">
        <v>951</v>
      </c>
      <c r="C1023" s="276">
        <v>1145</v>
      </c>
      <c r="D1023" s="276">
        <v>1145</v>
      </c>
      <c r="E1023" s="277">
        <f t="shared" si="72"/>
        <v>0</v>
      </c>
      <c r="F1023" s="278">
        <f t="shared" si="73"/>
        <v>0</v>
      </c>
      <c r="G1023" s="279"/>
    </row>
    <row r="1024" spans="1:7" s="280" customFormat="1" ht="24.75" customHeight="1" x14ac:dyDescent="0.45">
      <c r="A1024" s="274" t="s">
        <v>1956</v>
      </c>
      <c r="B1024" s="275" t="s">
        <v>951</v>
      </c>
      <c r="C1024" s="276">
        <v>730</v>
      </c>
      <c r="D1024" s="276">
        <v>730</v>
      </c>
      <c r="E1024" s="277">
        <f t="shared" si="72"/>
        <v>0</v>
      </c>
      <c r="F1024" s="278">
        <f t="shared" si="73"/>
        <v>0</v>
      </c>
      <c r="G1024" s="279"/>
    </row>
    <row r="1025" spans="1:7" s="280" customFormat="1" ht="24.75" customHeight="1" x14ac:dyDescent="0.45">
      <c r="A1025" s="274" t="s">
        <v>1957</v>
      </c>
      <c r="B1025" s="275" t="s">
        <v>951</v>
      </c>
      <c r="C1025" s="276">
        <v>920</v>
      </c>
      <c r="D1025" s="276">
        <v>920</v>
      </c>
      <c r="E1025" s="277">
        <f t="shared" si="72"/>
        <v>0</v>
      </c>
      <c r="F1025" s="278">
        <f t="shared" si="73"/>
        <v>0</v>
      </c>
      <c r="G1025" s="279"/>
    </row>
    <row r="1026" spans="1:7" s="280" customFormat="1" ht="24.75" customHeight="1" x14ac:dyDescent="0.45">
      <c r="A1026" s="274" t="s">
        <v>1958</v>
      </c>
      <c r="B1026" s="275" t="s">
        <v>949</v>
      </c>
      <c r="C1026" s="276">
        <v>289</v>
      </c>
      <c r="D1026" s="276">
        <v>289</v>
      </c>
      <c r="E1026" s="277">
        <f t="shared" si="72"/>
        <v>0</v>
      </c>
      <c r="F1026" s="278">
        <f t="shared" si="73"/>
        <v>0</v>
      </c>
      <c r="G1026" s="279"/>
    </row>
    <row r="1027" spans="1:7" s="280" customFormat="1" ht="24.75" customHeight="1" x14ac:dyDescent="0.45">
      <c r="A1027" s="274" t="s">
        <v>1959</v>
      </c>
      <c r="B1027" s="275" t="s">
        <v>951</v>
      </c>
      <c r="C1027" s="276">
        <v>316.2</v>
      </c>
      <c r="D1027" s="276">
        <v>316.2</v>
      </c>
      <c r="E1027" s="277">
        <f t="shared" si="72"/>
        <v>0</v>
      </c>
      <c r="F1027" s="278">
        <f t="shared" si="73"/>
        <v>0</v>
      </c>
      <c r="G1027" s="279"/>
    </row>
    <row r="1028" spans="1:7" s="280" customFormat="1" ht="24.75" customHeight="1" x14ac:dyDescent="0.45">
      <c r="A1028" s="274" t="s">
        <v>1960</v>
      </c>
      <c r="B1028" s="275" t="s">
        <v>951</v>
      </c>
      <c r="C1028" s="276">
        <v>0</v>
      </c>
      <c r="D1028" s="276">
        <v>0</v>
      </c>
      <c r="E1028" s="277">
        <f t="shared" si="72"/>
        <v>0</v>
      </c>
      <c r="F1028" s="278" t="str">
        <f t="shared" si="73"/>
        <v>na</v>
      </c>
      <c r="G1028" s="279"/>
    </row>
    <row r="1029" spans="1:7" s="280" customFormat="1" ht="24.75" customHeight="1" x14ac:dyDescent="0.45">
      <c r="A1029" s="274" t="s">
        <v>1961</v>
      </c>
      <c r="B1029" s="275" t="s">
        <v>951</v>
      </c>
      <c r="C1029" s="276">
        <v>0</v>
      </c>
      <c r="D1029" s="276">
        <v>0</v>
      </c>
      <c r="E1029" s="277">
        <f t="shared" si="72"/>
        <v>0</v>
      </c>
      <c r="F1029" s="278" t="str">
        <f t="shared" si="73"/>
        <v>na</v>
      </c>
      <c r="G1029" s="279"/>
    </row>
    <row r="1030" spans="1:7" s="280" customFormat="1" ht="24.75" customHeight="1" x14ac:dyDescent="0.45">
      <c r="A1030" s="274" t="s">
        <v>1962</v>
      </c>
      <c r="B1030" s="275" t="s">
        <v>951</v>
      </c>
      <c r="C1030" s="276">
        <v>0</v>
      </c>
      <c r="D1030" s="276">
        <v>0</v>
      </c>
      <c r="E1030" s="277">
        <f t="shared" si="72"/>
        <v>0</v>
      </c>
      <c r="F1030" s="278" t="str">
        <f t="shared" si="73"/>
        <v>na</v>
      </c>
      <c r="G1030" s="279"/>
    </row>
    <row r="1031" spans="1:7" s="280" customFormat="1" ht="24.75" customHeight="1" x14ac:dyDescent="0.45">
      <c r="A1031" s="274" t="s">
        <v>1963</v>
      </c>
      <c r="B1031" s="275" t="s">
        <v>951</v>
      </c>
      <c r="C1031" s="276">
        <v>0</v>
      </c>
      <c r="D1031" s="276">
        <v>0</v>
      </c>
      <c r="E1031" s="277">
        <f t="shared" si="72"/>
        <v>0</v>
      </c>
      <c r="F1031" s="278" t="str">
        <f t="shared" si="73"/>
        <v>na</v>
      </c>
      <c r="G1031" s="279"/>
    </row>
    <row r="1032" spans="1:7" s="280" customFormat="1" ht="24.75" customHeight="1" x14ac:dyDescent="0.45">
      <c r="A1032" s="274" t="s">
        <v>1964</v>
      </c>
      <c r="B1032" s="275" t="s">
        <v>951</v>
      </c>
      <c r="C1032" s="276">
        <v>0</v>
      </c>
      <c r="D1032" s="276">
        <v>0</v>
      </c>
      <c r="E1032" s="277">
        <f t="shared" si="72"/>
        <v>0</v>
      </c>
      <c r="F1032" s="278" t="str">
        <f t="shared" si="73"/>
        <v>na</v>
      </c>
      <c r="G1032" s="279"/>
    </row>
    <row r="1033" spans="1:7" s="280" customFormat="1" ht="24.75" customHeight="1" x14ac:dyDescent="0.45">
      <c r="A1033" s="274" t="s">
        <v>1965</v>
      </c>
      <c r="B1033" s="275" t="s">
        <v>951</v>
      </c>
      <c r="C1033" s="276">
        <v>0</v>
      </c>
      <c r="D1033" s="276">
        <v>0</v>
      </c>
      <c r="E1033" s="277">
        <f t="shared" si="72"/>
        <v>0</v>
      </c>
      <c r="F1033" s="278" t="str">
        <f t="shared" si="73"/>
        <v>na</v>
      </c>
      <c r="G1033" s="279"/>
    </row>
    <row r="1034" spans="1:7" s="280" customFormat="1" ht="24.75" customHeight="1" x14ac:dyDescent="0.45">
      <c r="A1034" s="274" t="s">
        <v>1966</v>
      </c>
      <c r="B1034" s="275" t="s">
        <v>951</v>
      </c>
      <c r="C1034" s="276">
        <v>0</v>
      </c>
      <c r="D1034" s="276">
        <v>0</v>
      </c>
      <c r="E1034" s="277">
        <f t="shared" si="72"/>
        <v>0</v>
      </c>
      <c r="F1034" s="278" t="str">
        <f t="shared" si="73"/>
        <v>na</v>
      </c>
      <c r="G1034" s="279"/>
    </row>
    <row r="1035" spans="1:7" s="280" customFormat="1" ht="24.75" customHeight="1" x14ac:dyDescent="0.45">
      <c r="A1035" s="274" t="s">
        <v>1967</v>
      </c>
      <c r="B1035" s="275" t="s">
        <v>951</v>
      </c>
      <c r="C1035" s="276">
        <v>0</v>
      </c>
      <c r="D1035" s="276">
        <v>0</v>
      </c>
      <c r="E1035" s="277">
        <f t="shared" si="72"/>
        <v>0</v>
      </c>
      <c r="F1035" s="278" t="str">
        <f t="shared" si="73"/>
        <v>na</v>
      </c>
      <c r="G1035" s="279"/>
    </row>
    <row r="1036" spans="1:7" s="280" customFormat="1" ht="24.75" customHeight="1" x14ac:dyDescent="0.45">
      <c r="A1036" s="274" t="s">
        <v>1968</v>
      </c>
      <c r="B1036" s="275" t="s">
        <v>951</v>
      </c>
      <c r="C1036" s="276">
        <v>0</v>
      </c>
      <c r="D1036" s="276">
        <v>0</v>
      </c>
      <c r="E1036" s="277">
        <f t="shared" si="72"/>
        <v>0</v>
      </c>
      <c r="F1036" s="278" t="str">
        <f t="shared" si="73"/>
        <v>na</v>
      </c>
      <c r="G1036" s="279"/>
    </row>
    <row r="1037" spans="1:7" s="280" customFormat="1" ht="24.75" customHeight="1" x14ac:dyDescent="0.45">
      <c r="A1037" s="274" t="s">
        <v>1969</v>
      </c>
      <c r="B1037" s="275" t="s">
        <v>951</v>
      </c>
      <c r="C1037" s="276">
        <v>0</v>
      </c>
      <c r="D1037" s="276">
        <v>0</v>
      </c>
      <c r="E1037" s="277">
        <f t="shared" si="72"/>
        <v>0</v>
      </c>
      <c r="F1037" s="278" t="str">
        <f t="shared" si="73"/>
        <v>na</v>
      </c>
      <c r="G1037" s="279"/>
    </row>
    <row r="1038" spans="1:7" s="280" customFormat="1" ht="24.75" customHeight="1" x14ac:dyDescent="0.45">
      <c r="A1038" s="274" t="s">
        <v>1970</v>
      </c>
      <c r="B1038" s="275" t="s">
        <v>951</v>
      </c>
      <c r="C1038" s="276">
        <v>0</v>
      </c>
      <c r="D1038" s="276">
        <v>0</v>
      </c>
      <c r="E1038" s="277">
        <f t="shared" si="72"/>
        <v>0</v>
      </c>
      <c r="F1038" s="278" t="str">
        <f t="shared" si="73"/>
        <v>na</v>
      </c>
      <c r="G1038" s="279"/>
    </row>
    <row r="1039" spans="1:7" s="280" customFormat="1" ht="24.75" customHeight="1" x14ac:dyDescent="0.45">
      <c r="A1039" s="274" t="s">
        <v>1971</v>
      </c>
      <c r="B1039" s="275" t="s">
        <v>951</v>
      </c>
      <c r="C1039" s="276">
        <v>0</v>
      </c>
      <c r="D1039" s="276">
        <v>0</v>
      </c>
      <c r="E1039" s="277">
        <f t="shared" si="72"/>
        <v>0</v>
      </c>
      <c r="F1039" s="278" t="str">
        <f t="shared" si="73"/>
        <v>na</v>
      </c>
      <c r="G1039" s="279"/>
    </row>
    <row r="1040" spans="1:7" s="280" customFormat="1" ht="24.75" customHeight="1" x14ac:dyDescent="0.45">
      <c r="A1040" s="274" t="s">
        <v>1972</v>
      </c>
      <c r="B1040" s="275" t="s">
        <v>951</v>
      </c>
      <c r="C1040" s="276">
        <v>0</v>
      </c>
      <c r="D1040" s="276">
        <v>0</v>
      </c>
      <c r="E1040" s="277">
        <f t="shared" si="72"/>
        <v>0</v>
      </c>
      <c r="F1040" s="278" t="str">
        <f t="shared" si="73"/>
        <v>na</v>
      </c>
      <c r="G1040" s="279"/>
    </row>
    <row r="1041" spans="1:7" s="280" customFormat="1" ht="24.75" customHeight="1" x14ac:dyDescent="0.45">
      <c r="A1041" s="274" t="s">
        <v>1973</v>
      </c>
      <c r="B1041" s="275" t="s">
        <v>951</v>
      </c>
      <c r="C1041" s="276">
        <v>154.19999999999999</v>
      </c>
      <c r="D1041" s="276">
        <v>154.19999999999999</v>
      </c>
      <c r="E1041" s="277">
        <f t="shared" si="72"/>
        <v>0</v>
      </c>
      <c r="F1041" s="278">
        <f t="shared" si="73"/>
        <v>0</v>
      </c>
      <c r="G1041" s="279"/>
    </row>
    <row r="1042" spans="1:7" s="280" customFormat="1" ht="24.75" customHeight="1" x14ac:dyDescent="0.45">
      <c r="A1042" s="274" t="s">
        <v>1974</v>
      </c>
      <c r="B1042" s="275" t="s">
        <v>951</v>
      </c>
      <c r="C1042" s="276">
        <v>367.2</v>
      </c>
      <c r="D1042" s="276">
        <v>367.2</v>
      </c>
      <c r="E1042" s="277">
        <f t="shared" si="72"/>
        <v>0</v>
      </c>
      <c r="F1042" s="278">
        <f t="shared" si="73"/>
        <v>0</v>
      </c>
      <c r="G1042" s="279"/>
    </row>
    <row r="1043" spans="1:7" s="280" customFormat="1" ht="24.75" customHeight="1" x14ac:dyDescent="0.45">
      <c r="A1043" s="274" t="s">
        <v>1975</v>
      </c>
      <c r="B1043" s="275" t="s">
        <v>951</v>
      </c>
      <c r="C1043" s="276">
        <v>142.30000000000001</v>
      </c>
      <c r="D1043" s="276">
        <v>142.30000000000001</v>
      </c>
      <c r="E1043" s="277">
        <f t="shared" si="72"/>
        <v>0</v>
      </c>
      <c r="F1043" s="278">
        <f t="shared" si="73"/>
        <v>0</v>
      </c>
      <c r="G1043" s="279"/>
    </row>
    <row r="1044" spans="1:7" s="280" customFormat="1" ht="24.75" customHeight="1" x14ac:dyDescent="0.45">
      <c r="A1044" s="274" t="s">
        <v>1917</v>
      </c>
      <c r="B1044" s="275" t="s">
        <v>949</v>
      </c>
      <c r="C1044" s="276">
        <v>47</v>
      </c>
      <c r="D1044" s="276">
        <v>47</v>
      </c>
      <c r="E1044" s="277">
        <f t="shared" si="72"/>
        <v>0</v>
      </c>
      <c r="F1044" s="278">
        <f t="shared" si="73"/>
        <v>0</v>
      </c>
      <c r="G1044" s="279"/>
    </row>
    <row r="1045" spans="1:7" s="280" customFormat="1" ht="24.75" customHeight="1" x14ac:dyDescent="0.45">
      <c r="A1045" s="274" t="s">
        <v>1918</v>
      </c>
      <c r="B1045" s="275" t="s">
        <v>951</v>
      </c>
      <c r="C1045" s="276">
        <v>94</v>
      </c>
      <c r="D1045" s="276">
        <v>94</v>
      </c>
      <c r="E1045" s="277">
        <f t="shared" si="72"/>
        <v>0</v>
      </c>
      <c r="F1045" s="278">
        <f t="shared" si="73"/>
        <v>0</v>
      </c>
      <c r="G1045" s="279"/>
    </row>
    <row r="1046" spans="1:7" s="280" customFormat="1" ht="24.75" customHeight="1" x14ac:dyDescent="0.45">
      <c r="A1046" s="274" t="s">
        <v>1919</v>
      </c>
      <c r="B1046" s="275" t="s">
        <v>949</v>
      </c>
      <c r="C1046" s="276">
        <v>47</v>
      </c>
      <c r="D1046" s="276">
        <v>47</v>
      </c>
      <c r="E1046" s="277">
        <f t="shared" si="72"/>
        <v>0</v>
      </c>
      <c r="F1046" s="278">
        <f t="shared" si="73"/>
        <v>0</v>
      </c>
      <c r="G1046" s="279"/>
    </row>
    <row r="1047" spans="1:7" s="280" customFormat="1" ht="24.75" customHeight="1" x14ac:dyDescent="0.45">
      <c r="A1047" s="274" t="s">
        <v>1920</v>
      </c>
      <c r="B1047" s="275" t="s">
        <v>951</v>
      </c>
      <c r="C1047" s="276">
        <v>94</v>
      </c>
      <c r="D1047" s="276">
        <v>94</v>
      </c>
      <c r="E1047" s="277">
        <f t="shared" si="72"/>
        <v>0</v>
      </c>
      <c r="F1047" s="278">
        <f t="shared" si="73"/>
        <v>0</v>
      </c>
      <c r="G1047" s="279"/>
    </row>
    <row r="1048" spans="1:7" s="280" customFormat="1" ht="24.75" customHeight="1" x14ac:dyDescent="0.45">
      <c r="A1048" s="274" t="s">
        <v>1921</v>
      </c>
      <c r="B1048" s="275" t="s">
        <v>949</v>
      </c>
      <c r="C1048" s="276">
        <v>47</v>
      </c>
      <c r="D1048" s="276">
        <v>47</v>
      </c>
      <c r="E1048" s="277">
        <f t="shared" si="72"/>
        <v>0</v>
      </c>
      <c r="F1048" s="278">
        <f t="shared" si="73"/>
        <v>0</v>
      </c>
      <c r="G1048" s="279"/>
    </row>
    <row r="1049" spans="1:7" s="280" customFormat="1" ht="24.75" customHeight="1" x14ac:dyDescent="0.45">
      <c r="A1049" s="274" t="s">
        <v>1976</v>
      </c>
      <c r="B1049" s="275" t="s">
        <v>951</v>
      </c>
      <c r="C1049" s="276">
        <v>94</v>
      </c>
      <c r="D1049" s="276">
        <v>94</v>
      </c>
      <c r="E1049" s="277">
        <f t="shared" si="72"/>
        <v>0</v>
      </c>
      <c r="F1049" s="278">
        <f t="shared" si="73"/>
        <v>0</v>
      </c>
      <c r="G1049" s="279"/>
    </row>
    <row r="1050" spans="1:7" s="280" customFormat="1" ht="24.75" customHeight="1" x14ac:dyDescent="0.45">
      <c r="A1050" s="274" t="s">
        <v>1977</v>
      </c>
      <c r="B1050" s="275" t="s">
        <v>951</v>
      </c>
      <c r="C1050" s="276">
        <v>255</v>
      </c>
      <c r="D1050" s="276">
        <v>255</v>
      </c>
      <c r="E1050" s="277">
        <f t="shared" si="72"/>
        <v>0</v>
      </c>
      <c r="F1050" s="278">
        <f t="shared" si="73"/>
        <v>0</v>
      </c>
      <c r="G1050" s="279"/>
    </row>
    <row r="1051" spans="1:7" s="280" customFormat="1" ht="24.75" customHeight="1" x14ac:dyDescent="0.45">
      <c r="A1051" s="274" t="s">
        <v>1978</v>
      </c>
      <c r="B1051" s="275" t="s">
        <v>951</v>
      </c>
      <c r="C1051" s="276">
        <v>89.2</v>
      </c>
      <c r="D1051" s="276">
        <v>89.2</v>
      </c>
      <c r="E1051" s="277">
        <f t="shared" si="72"/>
        <v>0</v>
      </c>
      <c r="F1051" s="278">
        <f t="shared" si="73"/>
        <v>0</v>
      </c>
      <c r="G1051" s="279"/>
    </row>
    <row r="1052" spans="1:7" s="280" customFormat="1" ht="24.75" customHeight="1" x14ac:dyDescent="0.45">
      <c r="A1052" s="274" t="s">
        <v>1979</v>
      </c>
      <c r="B1052" s="275" t="s">
        <v>951</v>
      </c>
      <c r="C1052" s="276">
        <v>89.2</v>
      </c>
      <c r="D1052" s="276">
        <v>89.2</v>
      </c>
      <c r="E1052" s="277">
        <f t="shared" si="72"/>
        <v>0</v>
      </c>
      <c r="F1052" s="278">
        <f t="shared" si="73"/>
        <v>0</v>
      </c>
      <c r="G1052" s="279"/>
    </row>
    <row r="1053" spans="1:7" s="280" customFormat="1" ht="24.75" customHeight="1" x14ac:dyDescent="0.45">
      <c r="A1053" s="274" t="s">
        <v>1980</v>
      </c>
      <c r="B1053" s="275" t="s">
        <v>951</v>
      </c>
      <c r="C1053" s="276">
        <v>0</v>
      </c>
      <c r="D1053" s="276">
        <v>0</v>
      </c>
      <c r="E1053" s="277">
        <f t="shared" si="72"/>
        <v>0</v>
      </c>
      <c r="F1053" s="278" t="str">
        <f t="shared" si="73"/>
        <v>na</v>
      </c>
      <c r="G1053" s="279"/>
    </row>
    <row r="1054" spans="1:7" s="280" customFormat="1" ht="24.75" customHeight="1" x14ac:dyDescent="0.45">
      <c r="A1054" s="274" t="s">
        <v>1981</v>
      </c>
      <c r="B1054" s="275" t="s">
        <v>949</v>
      </c>
      <c r="C1054" s="276">
        <v>133.6</v>
      </c>
      <c r="D1054" s="276">
        <v>133.6</v>
      </c>
      <c r="E1054" s="277">
        <f t="shared" si="72"/>
        <v>0</v>
      </c>
      <c r="F1054" s="278">
        <f t="shared" si="73"/>
        <v>0</v>
      </c>
      <c r="G1054" s="279"/>
    </row>
    <row r="1055" spans="1:7" s="280" customFormat="1" ht="24.75" customHeight="1" x14ac:dyDescent="0.45">
      <c r="A1055" s="274" t="s">
        <v>1982</v>
      </c>
      <c r="B1055" s="275" t="s">
        <v>951</v>
      </c>
      <c r="C1055" s="276">
        <v>135</v>
      </c>
      <c r="D1055" s="276">
        <v>135</v>
      </c>
      <c r="E1055" s="277">
        <f t="shared" si="72"/>
        <v>0</v>
      </c>
      <c r="F1055" s="278">
        <f t="shared" si="73"/>
        <v>0</v>
      </c>
      <c r="G1055" s="279"/>
    </row>
    <row r="1056" spans="1:7" s="280" customFormat="1" ht="24.75" customHeight="1" x14ac:dyDescent="0.45">
      <c r="A1056" s="274" t="s">
        <v>1983</v>
      </c>
      <c r="B1056" s="275" t="s">
        <v>951</v>
      </c>
      <c r="C1056" s="276">
        <v>161.5</v>
      </c>
      <c r="D1056" s="276">
        <v>161.5</v>
      </c>
      <c r="E1056" s="277">
        <f t="shared" si="72"/>
        <v>0</v>
      </c>
      <c r="F1056" s="278">
        <f t="shared" si="73"/>
        <v>0</v>
      </c>
      <c r="G1056" s="279"/>
    </row>
    <row r="1057" spans="1:7" s="280" customFormat="1" ht="24.75" customHeight="1" x14ac:dyDescent="0.45">
      <c r="A1057" s="274" t="s">
        <v>1984</v>
      </c>
      <c r="B1057" s="275" t="s">
        <v>951</v>
      </c>
      <c r="C1057" s="276">
        <v>205.75</v>
      </c>
      <c r="D1057" s="276">
        <v>205.75</v>
      </c>
      <c r="E1057" s="277">
        <f t="shared" si="72"/>
        <v>0</v>
      </c>
      <c r="F1057" s="278">
        <f t="shared" si="73"/>
        <v>0</v>
      </c>
      <c r="G1057" s="279"/>
    </row>
    <row r="1058" spans="1:7" s="280" customFormat="1" ht="24.75" customHeight="1" x14ac:dyDescent="0.45">
      <c r="A1058" s="274" t="s">
        <v>1985</v>
      </c>
      <c r="B1058" s="275" t="s">
        <v>951</v>
      </c>
      <c r="C1058" s="276">
        <v>280.5</v>
      </c>
      <c r="D1058" s="276">
        <v>280.5</v>
      </c>
      <c r="E1058" s="277">
        <f t="shared" si="72"/>
        <v>0</v>
      </c>
      <c r="F1058" s="278">
        <f t="shared" si="73"/>
        <v>0</v>
      </c>
      <c r="G1058" s="279"/>
    </row>
    <row r="1059" spans="1:7" s="280" customFormat="1" ht="24.75" customHeight="1" x14ac:dyDescent="0.45">
      <c r="A1059" s="274" t="s">
        <v>1986</v>
      </c>
      <c r="B1059" s="275" t="s">
        <v>951</v>
      </c>
      <c r="C1059" s="276">
        <v>800</v>
      </c>
      <c r="D1059" s="276">
        <v>800</v>
      </c>
      <c r="E1059" s="277">
        <f t="shared" si="72"/>
        <v>0</v>
      </c>
      <c r="F1059" s="278">
        <f t="shared" si="73"/>
        <v>0</v>
      </c>
      <c r="G1059" s="279"/>
    </row>
    <row r="1060" spans="1:7" s="280" customFormat="1" ht="24.75" customHeight="1" x14ac:dyDescent="0.45">
      <c r="A1060" s="274" t="s">
        <v>1987</v>
      </c>
      <c r="B1060" s="275" t="s">
        <v>951</v>
      </c>
      <c r="C1060" s="276">
        <v>900</v>
      </c>
      <c r="D1060" s="276">
        <v>900</v>
      </c>
      <c r="E1060" s="277">
        <f t="shared" si="72"/>
        <v>0</v>
      </c>
      <c r="F1060" s="278">
        <f t="shared" si="73"/>
        <v>0</v>
      </c>
      <c r="G1060" s="279"/>
    </row>
    <row r="1061" spans="1:7" s="280" customFormat="1" ht="24.75" customHeight="1" x14ac:dyDescent="0.45">
      <c r="A1061" s="274" t="s">
        <v>1988</v>
      </c>
      <c r="B1061" s="275" t="s">
        <v>951</v>
      </c>
      <c r="C1061" s="276">
        <v>1000</v>
      </c>
      <c r="D1061" s="276">
        <v>1000</v>
      </c>
      <c r="E1061" s="277">
        <f t="shared" si="72"/>
        <v>0</v>
      </c>
      <c r="F1061" s="278">
        <f t="shared" si="73"/>
        <v>0</v>
      </c>
      <c r="G1061" s="279"/>
    </row>
    <row r="1062" spans="1:7" s="280" customFormat="1" ht="24.75" customHeight="1" x14ac:dyDescent="0.45">
      <c r="A1062" s="274" t="s">
        <v>1989</v>
      </c>
      <c r="B1062" s="275" t="s">
        <v>951</v>
      </c>
      <c r="C1062" s="276">
        <v>1350</v>
      </c>
      <c r="D1062" s="276">
        <v>1350</v>
      </c>
      <c r="E1062" s="277">
        <f t="shared" si="72"/>
        <v>0</v>
      </c>
      <c r="F1062" s="278">
        <f t="shared" si="73"/>
        <v>0</v>
      </c>
      <c r="G1062" s="279"/>
    </row>
    <row r="1063" spans="1:7" s="280" customFormat="1" ht="24.75" customHeight="1" x14ac:dyDescent="0.45">
      <c r="A1063" s="274" t="s">
        <v>1990</v>
      </c>
      <c r="B1063" s="275" t="s">
        <v>951</v>
      </c>
      <c r="C1063" s="276">
        <v>1950</v>
      </c>
      <c r="D1063" s="276">
        <v>1950</v>
      </c>
      <c r="E1063" s="277">
        <f t="shared" si="72"/>
        <v>0</v>
      </c>
      <c r="F1063" s="278">
        <f t="shared" si="73"/>
        <v>0</v>
      </c>
      <c r="G1063" s="279"/>
    </row>
    <row r="1064" spans="1:7" s="280" customFormat="1" ht="24.75" customHeight="1" x14ac:dyDescent="0.45">
      <c r="A1064" s="274" t="s">
        <v>1991</v>
      </c>
      <c r="B1064" s="275" t="s">
        <v>951</v>
      </c>
      <c r="C1064" s="276">
        <v>2950</v>
      </c>
      <c r="D1064" s="276">
        <v>2950</v>
      </c>
      <c r="E1064" s="277">
        <f t="shared" si="72"/>
        <v>0</v>
      </c>
      <c r="F1064" s="278">
        <f t="shared" si="73"/>
        <v>0</v>
      </c>
      <c r="G1064" s="279"/>
    </row>
    <row r="1065" spans="1:7" s="280" customFormat="1" ht="24.75" customHeight="1" x14ac:dyDescent="0.45">
      <c r="A1065" s="274" t="s">
        <v>1992</v>
      </c>
      <c r="B1065" s="275" t="s">
        <v>949</v>
      </c>
      <c r="C1065" s="276">
        <v>0</v>
      </c>
      <c r="D1065" s="276">
        <v>0</v>
      </c>
      <c r="E1065" s="277">
        <f t="shared" si="72"/>
        <v>0</v>
      </c>
      <c r="F1065" s="278" t="str">
        <f t="shared" si="73"/>
        <v>na</v>
      </c>
      <c r="G1065" s="279"/>
    </row>
    <row r="1066" spans="1:7" s="280" customFormat="1" ht="24.75" customHeight="1" x14ac:dyDescent="0.45">
      <c r="A1066" s="274" t="s">
        <v>1993</v>
      </c>
      <c r="B1066" s="275" t="s">
        <v>949</v>
      </c>
      <c r="C1066" s="276">
        <v>13.6</v>
      </c>
      <c r="D1066" s="276">
        <v>13.6</v>
      </c>
      <c r="E1066" s="277">
        <f t="shared" si="72"/>
        <v>0</v>
      </c>
      <c r="F1066" s="278">
        <f t="shared" si="73"/>
        <v>0</v>
      </c>
      <c r="G1066" s="279"/>
    </row>
    <row r="1067" spans="1:7" s="280" customFormat="1" ht="24.75" customHeight="1" x14ac:dyDescent="0.45">
      <c r="A1067" s="274" t="s">
        <v>1994</v>
      </c>
      <c r="B1067" s="275" t="s">
        <v>951</v>
      </c>
      <c r="C1067" s="276">
        <v>273.45</v>
      </c>
      <c r="D1067" s="276">
        <v>273.45</v>
      </c>
      <c r="E1067" s="277">
        <f t="shared" si="72"/>
        <v>0</v>
      </c>
      <c r="F1067" s="278">
        <f t="shared" si="73"/>
        <v>0</v>
      </c>
      <c r="G1067" s="279"/>
    </row>
    <row r="1068" spans="1:7" s="280" customFormat="1" ht="24.75" customHeight="1" x14ac:dyDescent="0.45">
      <c r="A1068" s="274" t="s">
        <v>1995</v>
      </c>
      <c r="B1068" s="275" t="s">
        <v>951</v>
      </c>
      <c r="C1068" s="276">
        <v>2000</v>
      </c>
      <c r="D1068" s="276">
        <v>2000</v>
      </c>
      <c r="E1068" s="277">
        <f t="shared" si="72"/>
        <v>0</v>
      </c>
      <c r="F1068" s="278">
        <f t="shared" si="73"/>
        <v>0</v>
      </c>
      <c r="G1068" s="279"/>
    </row>
    <row r="1069" spans="1:7" s="280" customFormat="1" ht="24.75" customHeight="1" x14ac:dyDescent="0.45">
      <c r="A1069" s="274" t="s">
        <v>1996</v>
      </c>
      <c r="B1069" s="275" t="s">
        <v>951</v>
      </c>
      <c r="C1069" s="276">
        <v>25000</v>
      </c>
      <c r="D1069" s="276">
        <v>25000</v>
      </c>
      <c r="E1069" s="277">
        <f t="shared" si="72"/>
        <v>0</v>
      </c>
      <c r="F1069" s="278">
        <f t="shared" si="73"/>
        <v>0</v>
      </c>
      <c r="G1069" s="279"/>
    </row>
    <row r="1070" spans="1:7" s="280" customFormat="1" ht="24.75" customHeight="1" x14ac:dyDescent="0.45">
      <c r="A1070" s="274" t="s">
        <v>1997</v>
      </c>
      <c r="B1070" s="275" t="s">
        <v>951</v>
      </c>
      <c r="C1070" s="276">
        <v>4</v>
      </c>
      <c r="D1070" s="276">
        <v>4</v>
      </c>
      <c r="E1070" s="277">
        <f t="shared" si="72"/>
        <v>0</v>
      </c>
      <c r="F1070" s="278">
        <f t="shared" si="73"/>
        <v>0</v>
      </c>
      <c r="G1070" s="279"/>
    </row>
    <row r="1071" spans="1:7" s="280" customFormat="1" ht="24.75" customHeight="1" x14ac:dyDescent="0.45">
      <c r="A1071" s="274" t="s">
        <v>1998</v>
      </c>
      <c r="B1071" s="275" t="s">
        <v>951</v>
      </c>
      <c r="C1071" s="276">
        <v>273.45</v>
      </c>
      <c r="D1071" s="276">
        <v>273.45</v>
      </c>
      <c r="E1071" s="277">
        <f t="shared" ref="E1071:E1092" si="74">D1071-C1071</f>
        <v>0</v>
      </c>
      <c r="F1071" s="278">
        <f t="shared" ref="F1071:F1092" si="75">IFERROR(E1071/C1071,"na")</f>
        <v>0</v>
      </c>
      <c r="G1071" s="279"/>
    </row>
    <row r="1072" spans="1:7" s="280" customFormat="1" ht="24.75" customHeight="1" x14ac:dyDescent="0.45">
      <c r="A1072" s="274" t="s">
        <v>1999</v>
      </c>
      <c r="B1072" s="275" t="s">
        <v>951</v>
      </c>
      <c r="C1072" s="276">
        <v>2000</v>
      </c>
      <c r="D1072" s="276">
        <v>2000</v>
      </c>
      <c r="E1072" s="277">
        <f t="shared" si="74"/>
        <v>0</v>
      </c>
      <c r="F1072" s="278">
        <f t="shared" si="75"/>
        <v>0</v>
      </c>
      <c r="G1072" s="279"/>
    </row>
    <row r="1073" spans="1:7" s="280" customFormat="1" ht="24.75" customHeight="1" x14ac:dyDescent="0.45">
      <c r="A1073" s="274" t="s">
        <v>2000</v>
      </c>
      <c r="B1073" s="275" t="s">
        <v>951</v>
      </c>
      <c r="C1073" s="276">
        <v>25000</v>
      </c>
      <c r="D1073" s="276">
        <v>25000</v>
      </c>
      <c r="E1073" s="277">
        <f t="shared" si="74"/>
        <v>0</v>
      </c>
      <c r="F1073" s="278">
        <f t="shared" si="75"/>
        <v>0</v>
      </c>
      <c r="G1073" s="279"/>
    </row>
    <row r="1074" spans="1:7" s="280" customFormat="1" ht="24.75" customHeight="1" x14ac:dyDescent="0.45">
      <c r="A1074" s="274" t="s">
        <v>2001</v>
      </c>
      <c r="B1074" s="275" t="s">
        <v>951</v>
      </c>
      <c r="C1074" s="276">
        <v>273.45</v>
      </c>
      <c r="D1074" s="276">
        <v>273.45</v>
      </c>
      <c r="E1074" s="277">
        <f t="shared" si="74"/>
        <v>0</v>
      </c>
      <c r="F1074" s="278">
        <f t="shared" si="75"/>
        <v>0</v>
      </c>
      <c r="G1074" s="279"/>
    </row>
    <row r="1075" spans="1:7" s="280" customFormat="1" ht="24.75" customHeight="1" x14ac:dyDescent="0.45">
      <c r="A1075" s="274" t="s">
        <v>2002</v>
      </c>
      <c r="B1075" s="275" t="s">
        <v>951</v>
      </c>
      <c r="C1075" s="276">
        <v>273.45</v>
      </c>
      <c r="D1075" s="276">
        <v>273.45</v>
      </c>
      <c r="E1075" s="277">
        <f t="shared" si="74"/>
        <v>0</v>
      </c>
      <c r="F1075" s="278">
        <f t="shared" si="75"/>
        <v>0</v>
      </c>
      <c r="G1075" s="279"/>
    </row>
    <row r="1076" spans="1:7" s="280" customFormat="1" ht="24.75" customHeight="1" x14ac:dyDescent="0.45">
      <c r="A1076" s="274" t="s">
        <v>2003</v>
      </c>
      <c r="B1076" s="275" t="s">
        <v>951</v>
      </c>
      <c r="C1076" s="276">
        <v>2000</v>
      </c>
      <c r="D1076" s="276">
        <v>2000</v>
      </c>
      <c r="E1076" s="277">
        <f t="shared" si="74"/>
        <v>0</v>
      </c>
      <c r="F1076" s="278">
        <f t="shared" si="75"/>
        <v>0</v>
      </c>
      <c r="G1076" s="279"/>
    </row>
    <row r="1077" spans="1:7" s="280" customFormat="1" ht="24.75" customHeight="1" x14ac:dyDescent="0.45">
      <c r="A1077" s="274" t="s">
        <v>2004</v>
      </c>
      <c r="B1077" s="275" t="s">
        <v>951</v>
      </c>
      <c r="C1077" s="276">
        <v>25000</v>
      </c>
      <c r="D1077" s="276">
        <v>25000</v>
      </c>
      <c r="E1077" s="277">
        <f t="shared" si="74"/>
        <v>0</v>
      </c>
      <c r="F1077" s="278">
        <f t="shared" si="75"/>
        <v>0</v>
      </c>
      <c r="G1077" s="279"/>
    </row>
    <row r="1078" spans="1:7" s="280" customFormat="1" ht="24.75" customHeight="1" x14ac:dyDescent="0.45">
      <c r="A1078" s="274" t="s">
        <v>2005</v>
      </c>
      <c r="B1078" s="275" t="s">
        <v>951</v>
      </c>
      <c r="C1078" s="276">
        <v>273.45</v>
      </c>
      <c r="D1078" s="276">
        <v>273.45</v>
      </c>
      <c r="E1078" s="277">
        <f t="shared" si="74"/>
        <v>0</v>
      </c>
      <c r="F1078" s="278">
        <f t="shared" si="75"/>
        <v>0</v>
      </c>
      <c r="G1078" s="279"/>
    </row>
    <row r="1079" spans="1:7" s="280" customFormat="1" ht="24.75" customHeight="1" x14ac:dyDescent="0.45">
      <c r="A1079" s="274" t="s">
        <v>2006</v>
      </c>
      <c r="B1079" s="275" t="s">
        <v>951</v>
      </c>
      <c r="C1079" s="276">
        <v>2000</v>
      </c>
      <c r="D1079" s="276">
        <v>2000</v>
      </c>
      <c r="E1079" s="277">
        <f t="shared" si="74"/>
        <v>0</v>
      </c>
      <c r="F1079" s="278">
        <f t="shared" si="75"/>
        <v>0</v>
      </c>
      <c r="G1079" s="279"/>
    </row>
    <row r="1080" spans="1:7" s="280" customFormat="1" ht="24.75" customHeight="1" x14ac:dyDescent="0.45">
      <c r="A1080" s="274" t="s">
        <v>2007</v>
      </c>
      <c r="B1080" s="275" t="s">
        <v>951</v>
      </c>
      <c r="C1080" s="276">
        <v>25000</v>
      </c>
      <c r="D1080" s="276">
        <v>25000</v>
      </c>
      <c r="E1080" s="277">
        <f t="shared" si="74"/>
        <v>0</v>
      </c>
      <c r="F1080" s="278">
        <f t="shared" si="75"/>
        <v>0</v>
      </c>
      <c r="G1080" s="279"/>
    </row>
    <row r="1081" spans="1:7" s="280" customFormat="1" ht="24.75" customHeight="1" x14ac:dyDescent="0.45">
      <c r="A1081" s="274" t="s">
        <v>2008</v>
      </c>
      <c r="B1081" s="275" t="s">
        <v>951</v>
      </c>
      <c r="C1081" s="276">
        <v>4</v>
      </c>
      <c r="D1081" s="276">
        <v>4</v>
      </c>
      <c r="E1081" s="277">
        <f t="shared" si="74"/>
        <v>0</v>
      </c>
      <c r="F1081" s="278">
        <f t="shared" si="75"/>
        <v>0</v>
      </c>
      <c r="G1081" s="279"/>
    </row>
    <row r="1082" spans="1:7" s="280" customFormat="1" ht="24.75" customHeight="1" x14ac:dyDescent="0.45">
      <c r="A1082" s="274" t="s">
        <v>2009</v>
      </c>
      <c r="B1082" s="275" t="s">
        <v>951</v>
      </c>
      <c r="C1082" s="276">
        <v>2000</v>
      </c>
      <c r="D1082" s="276">
        <v>2000</v>
      </c>
      <c r="E1082" s="277">
        <f t="shared" si="74"/>
        <v>0</v>
      </c>
      <c r="F1082" s="278">
        <f t="shared" si="75"/>
        <v>0</v>
      </c>
      <c r="G1082" s="279"/>
    </row>
    <row r="1083" spans="1:7" s="280" customFormat="1" ht="24.75" customHeight="1" x14ac:dyDescent="0.45">
      <c r="A1083" s="274" t="s">
        <v>2010</v>
      </c>
      <c r="B1083" s="275" t="s">
        <v>951</v>
      </c>
      <c r="C1083" s="276">
        <v>25000</v>
      </c>
      <c r="D1083" s="276">
        <v>25000</v>
      </c>
      <c r="E1083" s="277">
        <f t="shared" si="74"/>
        <v>0</v>
      </c>
      <c r="F1083" s="278">
        <f t="shared" si="75"/>
        <v>0</v>
      </c>
      <c r="G1083" s="279"/>
    </row>
    <row r="1084" spans="1:7" s="280" customFormat="1" ht="24.75" customHeight="1" x14ac:dyDescent="0.45">
      <c r="A1084" s="274" t="s">
        <v>2011</v>
      </c>
      <c r="B1084" s="275" t="s">
        <v>951</v>
      </c>
      <c r="C1084" s="276">
        <v>273.45</v>
      </c>
      <c r="D1084" s="276">
        <v>273.45</v>
      </c>
      <c r="E1084" s="277">
        <f t="shared" si="74"/>
        <v>0</v>
      </c>
      <c r="F1084" s="278">
        <f t="shared" si="75"/>
        <v>0</v>
      </c>
      <c r="G1084" s="279"/>
    </row>
    <row r="1085" spans="1:7" s="280" customFormat="1" ht="24.75" customHeight="1" x14ac:dyDescent="0.45">
      <c r="A1085" s="274" t="s">
        <v>2012</v>
      </c>
      <c r="B1085" s="275" t="s">
        <v>951</v>
      </c>
      <c r="C1085" s="276">
        <v>2000</v>
      </c>
      <c r="D1085" s="276">
        <v>2000</v>
      </c>
      <c r="E1085" s="277">
        <f t="shared" si="74"/>
        <v>0</v>
      </c>
      <c r="F1085" s="278">
        <f t="shared" si="75"/>
        <v>0</v>
      </c>
      <c r="G1085" s="279"/>
    </row>
    <row r="1086" spans="1:7" s="280" customFormat="1" ht="24.75" customHeight="1" x14ac:dyDescent="0.45">
      <c r="A1086" s="274" t="s">
        <v>2013</v>
      </c>
      <c r="B1086" s="275" t="s">
        <v>951</v>
      </c>
      <c r="C1086" s="276">
        <v>25000</v>
      </c>
      <c r="D1086" s="276">
        <v>25000</v>
      </c>
      <c r="E1086" s="277">
        <f t="shared" si="74"/>
        <v>0</v>
      </c>
      <c r="F1086" s="278">
        <f t="shared" si="75"/>
        <v>0</v>
      </c>
      <c r="G1086" s="279"/>
    </row>
    <row r="1087" spans="1:7" s="280" customFormat="1" ht="24.75" customHeight="1" x14ac:dyDescent="0.45">
      <c r="A1087" s="274" t="s">
        <v>2014</v>
      </c>
      <c r="B1087" s="275" t="s">
        <v>951</v>
      </c>
      <c r="C1087" s="276">
        <v>273.45</v>
      </c>
      <c r="D1087" s="276">
        <v>273.45</v>
      </c>
      <c r="E1087" s="277">
        <f t="shared" si="74"/>
        <v>0</v>
      </c>
      <c r="F1087" s="278">
        <f t="shared" si="75"/>
        <v>0</v>
      </c>
      <c r="G1087" s="279"/>
    </row>
    <row r="1088" spans="1:7" s="280" customFormat="1" ht="24.75" customHeight="1" x14ac:dyDescent="0.45">
      <c r="A1088" s="274" t="s">
        <v>2015</v>
      </c>
      <c r="B1088" s="275" t="s">
        <v>951</v>
      </c>
      <c r="C1088" s="276">
        <v>273.45</v>
      </c>
      <c r="D1088" s="276">
        <v>273.45</v>
      </c>
      <c r="E1088" s="277">
        <f t="shared" si="74"/>
        <v>0</v>
      </c>
      <c r="F1088" s="278">
        <f t="shared" si="75"/>
        <v>0</v>
      </c>
      <c r="G1088" s="279"/>
    </row>
    <row r="1089" spans="1:7" s="280" customFormat="1" ht="24.75" customHeight="1" x14ac:dyDescent="0.45">
      <c r="A1089" s="274" t="s">
        <v>2016</v>
      </c>
      <c r="B1089" s="275" t="s">
        <v>949</v>
      </c>
      <c r="C1089" s="276">
        <v>31.84</v>
      </c>
      <c r="D1089" s="276">
        <v>31.84</v>
      </c>
      <c r="E1089" s="277">
        <f t="shared" si="74"/>
        <v>0</v>
      </c>
      <c r="F1089" s="278">
        <f t="shared" si="75"/>
        <v>0</v>
      </c>
      <c r="G1089" s="279"/>
    </row>
    <row r="1090" spans="1:7" s="280" customFormat="1" ht="24.75" customHeight="1" x14ac:dyDescent="0.45">
      <c r="A1090" s="274" t="s">
        <v>2017</v>
      </c>
      <c r="B1090" s="275" t="s">
        <v>949</v>
      </c>
      <c r="C1090" s="276">
        <v>47.24</v>
      </c>
      <c r="D1090" s="276">
        <v>47.24</v>
      </c>
      <c r="E1090" s="277">
        <f t="shared" si="74"/>
        <v>0</v>
      </c>
      <c r="F1090" s="278">
        <f t="shared" si="75"/>
        <v>0</v>
      </c>
      <c r="G1090" s="279"/>
    </row>
    <row r="1091" spans="1:7" s="280" customFormat="1" ht="24.75" customHeight="1" x14ac:dyDescent="0.45">
      <c r="A1091" s="274" t="s">
        <v>2018</v>
      </c>
      <c r="B1091" s="275" t="s">
        <v>949</v>
      </c>
      <c r="C1091" s="276">
        <v>20.440000000000001</v>
      </c>
      <c r="D1091" s="276">
        <v>20.440000000000001</v>
      </c>
      <c r="E1091" s="277">
        <f t="shared" si="74"/>
        <v>0</v>
      </c>
      <c r="F1091" s="278">
        <f t="shared" si="75"/>
        <v>0</v>
      </c>
      <c r="G1091" s="279"/>
    </row>
    <row r="1092" spans="1:7" s="280" customFormat="1" ht="24.75" customHeight="1" x14ac:dyDescent="0.45">
      <c r="A1092" s="274" t="s">
        <v>2019</v>
      </c>
      <c r="B1092" s="275" t="s">
        <v>949</v>
      </c>
      <c r="C1092" s="276">
        <v>385</v>
      </c>
      <c r="D1092" s="276">
        <v>385</v>
      </c>
      <c r="E1092" s="277">
        <f t="shared" si="74"/>
        <v>0</v>
      </c>
      <c r="F1092" s="278">
        <f t="shared" si="75"/>
        <v>0</v>
      </c>
      <c r="G1092" s="279"/>
    </row>
    <row r="1093" spans="1:7" s="280" customFormat="1" ht="24.75" customHeight="1" x14ac:dyDescent="0.45">
      <c r="A1093" s="269" t="s">
        <v>2020</v>
      </c>
      <c r="B1093" s="287"/>
      <c r="C1093" s="288"/>
      <c r="D1093" s="288"/>
      <c r="E1093" s="289"/>
      <c r="F1093" s="290"/>
      <c r="G1093" s="279"/>
    </row>
    <row r="1094" spans="1:7" s="280" customFormat="1" ht="24.75" customHeight="1" x14ac:dyDescent="0.45">
      <c r="A1094" s="274" t="s">
        <v>2021</v>
      </c>
      <c r="B1094" s="275" t="s">
        <v>951</v>
      </c>
      <c r="C1094" s="276">
        <v>520</v>
      </c>
      <c r="D1094" s="276">
        <v>527</v>
      </c>
      <c r="E1094" s="277">
        <f t="shared" ref="E1094:E1147" si="76">D1094-C1094</f>
        <v>7</v>
      </c>
      <c r="F1094" s="278">
        <f t="shared" ref="F1094:F1147" si="77">IFERROR(E1094/C1094,"na")</f>
        <v>1.3461538461538462E-2</v>
      </c>
      <c r="G1094" s="279"/>
    </row>
    <row r="1095" spans="1:7" s="280" customFormat="1" ht="24.75" customHeight="1" x14ac:dyDescent="0.45">
      <c r="A1095" s="274" t="s">
        <v>2022</v>
      </c>
      <c r="B1095" s="275" t="s">
        <v>951</v>
      </c>
      <c r="C1095" s="276">
        <v>260</v>
      </c>
      <c r="D1095" s="276">
        <v>263</v>
      </c>
      <c r="E1095" s="277">
        <f t="shared" si="76"/>
        <v>3</v>
      </c>
      <c r="F1095" s="278">
        <f t="shared" si="77"/>
        <v>1.1538461538461539E-2</v>
      </c>
      <c r="G1095" s="279"/>
    </row>
    <row r="1096" spans="1:7" s="280" customFormat="1" ht="24.75" customHeight="1" x14ac:dyDescent="0.45">
      <c r="A1096" s="274" t="s">
        <v>2023</v>
      </c>
      <c r="B1096" s="275" t="s">
        <v>951</v>
      </c>
      <c r="C1096" s="276">
        <v>107</v>
      </c>
      <c r="D1096" s="276">
        <v>108</v>
      </c>
      <c r="E1096" s="277">
        <f t="shared" si="76"/>
        <v>1</v>
      </c>
      <c r="F1096" s="278">
        <f t="shared" si="77"/>
        <v>9.3457943925233638E-3</v>
      </c>
      <c r="G1096" s="279"/>
    </row>
    <row r="1097" spans="1:7" s="280" customFormat="1" ht="24.75" customHeight="1" x14ac:dyDescent="0.45">
      <c r="A1097" s="274" t="s">
        <v>2024</v>
      </c>
      <c r="B1097" s="275" t="s">
        <v>951</v>
      </c>
      <c r="C1097" s="276">
        <v>173</v>
      </c>
      <c r="D1097" s="276">
        <v>175</v>
      </c>
      <c r="E1097" s="277">
        <f t="shared" si="76"/>
        <v>2</v>
      </c>
      <c r="F1097" s="278">
        <f t="shared" si="77"/>
        <v>1.1560693641618497E-2</v>
      </c>
      <c r="G1097" s="279"/>
    </row>
    <row r="1098" spans="1:7" s="280" customFormat="1" ht="24.75" customHeight="1" x14ac:dyDescent="0.45">
      <c r="A1098" s="304" t="s">
        <v>2025</v>
      </c>
      <c r="B1098" s="275" t="s">
        <v>951</v>
      </c>
      <c r="C1098" s="276">
        <v>230</v>
      </c>
      <c r="D1098" s="276">
        <v>233</v>
      </c>
      <c r="E1098" s="277">
        <f t="shared" si="76"/>
        <v>3</v>
      </c>
      <c r="F1098" s="278">
        <f t="shared" si="77"/>
        <v>1.3043478260869565E-2</v>
      </c>
      <c r="G1098" s="279"/>
    </row>
    <row r="1099" spans="1:7" s="280" customFormat="1" ht="24.75" customHeight="1" x14ac:dyDescent="0.45">
      <c r="A1099" s="274" t="s">
        <v>2026</v>
      </c>
      <c r="B1099" s="275" t="s">
        <v>951</v>
      </c>
      <c r="C1099" s="276">
        <v>43</v>
      </c>
      <c r="D1099" s="276">
        <v>43</v>
      </c>
      <c r="E1099" s="277">
        <f t="shared" si="76"/>
        <v>0</v>
      </c>
      <c r="F1099" s="278">
        <f t="shared" si="77"/>
        <v>0</v>
      </c>
      <c r="G1099" s="279"/>
    </row>
    <row r="1100" spans="1:7" s="280" customFormat="1" ht="24.75" customHeight="1" x14ac:dyDescent="0.45">
      <c r="A1100" s="274" t="s">
        <v>2027</v>
      </c>
      <c r="B1100" s="275" t="s">
        <v>951</v>
      </c>
      <c r="C1100" s="276">
        <v>107</v>
      </c>
      <c r="D1100" s="276">
        <v>108</v>
      </c>
      <c r="E1100" s="277">
        <f t="shared" si="76"/>
        <v>1</v>
      </c>
      <c r="F1100" s="278">
        <f t="shared" si="77"/>
        <v>9.3457943925233638E-3</v>
      </c>
      <c r="G1100" s="279"/>
    </row>
    <row r="1101" spans="1:7" s="280" customFormat="1" ht="24.75" hidden="1" customHeight="1" x14ac:dyDescent="0.45">
      <c r="A1101" s="274" t="s">
        <v>2028</v>
      </c>
      <c r="B1101" s="275" t="s">
        <v>951</v>
      </c>
      <c r="C1101" s="276">
        <v>199</v>
      </c>
      <c r="D1101" s="276">
        <v>201</v>
      </c>
      <c r="E1101" s="277">
        <f t="shared" si="76"/>
        <v>2</v>
      </c>
      <c r="F1101" s="278">
        <f t="shared" si="77"/>
        <v>1.0050251256281407E-2</v>
      </c>
      <c r="G1101" s="279"/>
    </row>
    <row r="1102" spans="1:7" s="280" customFormat="1" ht="24.75" customHeight="1" x14ac:dyDescent="0.45">
      <c r="A1102" s="274" t="s">
        <v>2029</v>
      </c>
      <c r="B1102" s="275" t="s">
        <v>951</v>
      </c>
      <c r="C1102" s="276">
        <v>255</v>
      </c>
      <c r="D1102" s="276">
        <v>258</v>
      </c>
      <c r="E1102" s="277">
        <f t="shared" si="76"/>
        <v>3</v>
      </c>
      <c r="F1102" s="278">
        <f t="shared" si="77"/>
        <v>1.1764705882352941E-2</v>
      </c>
      <c r="G1102" s="279"/>
    </row>
    <row r="1103" spans="1:7" s="280" customFormat="1" ht="24.75" customHeight="1" x14ac:dyDescent="0.45">
      <c r="A1103" s="274" t="s">
        <v>2030</v>
      </c>
      <c r="B1103" s="275" t="s">
        <v>951</v>
      </c>
      <c r="C1103" s="276">
        <v>612</v>
      </c>
      <c r="D1103" s="276">
        <v>621</v>
      </c>
      <c r="E1103" s="277">
        <f t="shared" si="76"/>
        <v>9</v>
      </c>
      <c r="F1103" s="278">
        <f t="shared" si="77"/>
        <v>1.4705882352941176E-2</v>
      </c>
      <c r="G1103" s="279"/>
    </row>
    <row r="1104" spans="1:7" s="280" customFormat="1" ht="24.75" customHeight="1" x14ac:dyDescent="0.45">
      <c r="A1104" s="274" t="s">
        <v>2031</v>
      </c>
      <c r="B1104" s="275" t="s">
        <v>951</v>
      </c>
      <c r="C1104" s="276">
        <v>918</v>
      </c>
      <c r="D1104" s="276">
        <v>931</v>
      </c>
      <c r="E1104" s="277">
        <f t="shared" si="76"/>
        <v>13</v>
      </c>
      <c r="F1104" s="278">
        <f t="shared" si="77"/>
        <v>1.4161220043572984E-2</v>
      </c>
      <c r="G1104" s="279"/>
    </row>
    <row r="1105" spans="1:7" s="280" customFormat="1" ht="24.75" customHeight="1" x14ac:dyDescent="0.45">
      <c r="A1105" s="274" t="s">
        <v>2032</v>
      </c>
      <c r="B1105" s="275" t="s">
        <v>951</v>
      </c>
      <c r="C1105" s="276">
        <v>580</v>
      </c>
      <c r="D1105" s="276">
        <v>588</v>
      </c>
      <c r="E1105" s="277">
        <f t="shared" si="76"/>
        <v>8</v>
      </c>
      <c r="F1105" s="278">
        <f t="shared" si="77"/>
        <v>1.3793103448275862E-2</v>
      </c>
      <c r="G1105" s="279"/>
    </row>
    <row r="1106" spans="1:7" s="280" customFormat="1" ht="24.75" customHeight="1" x14ac:dyDescent="0.45">
      <c r="A1106" s="274" t="s">
        <v>2033</v>
      </c>
      <c r="B1106" s="275" t="s">
        <v>951</v>
      </c>
      <c r="C1106" s="276">
        <v>306</v>
      </c>
      <c r="D1106" s="276">
        <v>310</v>
      </c>
      <c r="E1106" s="277">
        <f t="shared" si="76"/>
        <v>4</v>
      </c>
      <c r="F1106" s="278">
        <f t="shared" si="77"/>
        <v>1.3071895424836602E-2</v>
      </c>
      <c r="G1106" s="279"/>
    </row>
    <row r="1107" spans="1:7" s="280" customFormat="1" ht="24.75" customHeight="1" x14ac:dyDescent="0.45">
      <c r="A1107" s="274" t="s">
        <v>2034</v>
      </c>
      <c r="B1107" s="275" t="s">
        <v>2035</v>
      </c>
      <c r="C1107" s="276">
        <v>580</v>
      </c>
      <c r="D1107" s="276">
        <v>588</v>
      </c>
      <c r="E1107" s="277">
        <f t="shared" si="76"/>
        <v>8</v>
      </c>
      <c r="F1107" s="278">
        <f t="shared" si="77"/>
        <v>1.3793103448275862E-2</v>
      </c>
      <c r="G1107" s="279"/>
    </row>
    <row r="1108" spans="1:7" s="280" customFormat="1" ht="24.75" customHeight="1" x14ac:dyDescent="0.45">
      <c r="A1108" s="274" t="s">
        <v>2036</v>
      </c>
      <c r="B1108" s="275" t="s">
        <v>951</v>
      </c>
      <c r="C1108" s="276">
        <v>280</v>
      </c>
      <c r="D1108" s="276">
        <v>284</v>
      </c>
      <c r="E1108" s="277">
        <f t="shared" si="76"/>
        <v>4</v>
      </c>
      <c r="F1108" s="278">
        <f t="shared" si="77"/>
        <v>1.4285714285714285E-2</v>
      </c>
      <c r="G1108" s="279"/>
    </row>
    <row r="1109" spans="1:7" s="280" customFormat="1" ht="24.75" customHeight="1" x14ac:dyDescent="0.45">
      <c r="A1109" s="274" t="s">
        <v>2037</v>
      </c>
      <c r="B1109" s="275" t="s">
        <v>2035</v>
      </c>
      <c r="C1109" s="276">
        <v>137</v>
      </c>
      <c r="D1109" s="276">
        <v>139</v>
      </c>
      <c r="E1109" s="277">
        <f t="shared" si="76"/>
        <v>2</v>
      </c>
      <c r="F1109" s="278">
        <f t="shared" si="77"/>
        <v>1.4598540145985401E-2</v>
      </c>
      <c r="G1109" s="279"/>
    </row>
    <row r="1110" spans="1:7" s="280" customFormat="1" ht="24.75" customHeight="1" x14ac:dyDescent="0.45">
      <c r="A1110" s="274" t="s">
        <v>2038</v>
      </c>
      <c r="B1110" s="275" t="s">
        <v>951</v>
      </c>
      <c r="C1110" s="276">
        <v>1530</v>
      </c>
      <c r="D1110" s="276">
        <f>C1110*1.015</f>
        <v>1552.9499999999998</v>
      </c>
      <c r="E1110" s="277">
        <f t="shared" si="76"/>
        <v>22.949999999999818</v>
      </c>
      <c r="F1110" s="278">
        <f t="shared" si="77"/>
        <v>1.4999999999999881E-2</v>
      </c>
      <c r="G1110" s="279"/>
    </row>
    <row r="1111" spans="1:7" s="280" customFormat="1" ht="24.75" customHeight="1" x14ac:dyDescent="0.45">
      <c r="A1111" s="274" t="s">
        <v>2039</v>
      </c>
      <c r="B1111" s="275" t="s">
        <v>951</v>
      </c>
      <c r="C1111" s="276">
        <v>938</v>
      </c>
      <c r="D1111" s="276">
        <v>952</v>
      </c>
      <c r="E1111" s="277">
        <f t="shared" si="76"/>
        <v>14</v>
      </c>
      <c r="F1111" s="278">
        <f t="shared" si="77"/>
        <v>1.4925373134328358E-2</v>
      </c>
      <c r="G1111" s="279"/>
    </row>
    <row r="1112" spans="1:7" s="280" customFormat="1" ht="24.75" customHeight="1" x14ac:dyDescent="0.45">
      <c r="A1112" s="274" t="s">
        <v>2040</v>
      </c>
      <c r="B1112" s="275" t="s">
        <v>951</v>
      </c>
      <c r="C1112" s="276">
        <v>663</v>
      </c>
      <c r="D1112" s="276">
        <v>672</v>
      </c>
      <c r="E1112" s="277">
        <f t="shared" si="76"/>
        <v>9</v>
      </c>
      <c r="F1112" s="278">
        <f t="shared" si="77"/>
        <v>1.3574660633484163E-2</v>
      </c>
      <c r="G1112" s="279"/>
    </row>
    <row r="1113" spans="1:7" s="280" customFormat="1" ht="24.75" customHeight="1" x14ac:dyDescent="0.45">
      <c r="A1113" s="274" t="s">
        <v>2041</v>
      </c>
      <c r="B1113" s="275" t="s">
        <v>951</v>
      </c>
      <c r="C1113" s="276">
        <v>580</v>
      </c>
      <c r="D1113" s="276">
        <v>588</v>
      </c>
      <c r="E1113" s="277">
        <f t="shared" si="76"/>
        <v>8</v>
      </c>
      <c r="F1113" s="278">
        <f t="shared" si="77"/>
        <v>1.3793103448275862E-2</v>
      </c>
      <c r="G1113" s="279"/>
    </row>
    <row r="1114" spans="1:7" s="280" customFormat="1" ht="24.75" customHeight="1" x14ac:dyDescent="0.45">
      <c r="A1114" s="274" t="s">
        <v>2042</v>
      </c>
      <c r="B1114" s="275" t="s">
        <v>951</v>
      </c>
      <c r="C1114" s="276">
        <v>77</v>
      </c>
      <c r="D1114" s="276">
        <v>78</v>
      </c>
      <c r="E1114" s="277">
        <f t="shared" si="76"/>
        <v>1</v>
      </c>
      <c r="F1114" s="278">
        <f t="shared" si="77"/>
        <v>1.2987012987012988E-2</v>
      </c>
      <c r="G1114" s="279"/>
    </row>
    <row r="1115" spans="1:7" s="280" customFormat="1" ht="24.75" customHeight="1" x14ac:dyDescent="0.45">
      <c r="A1115" s="274" t="s">
        <v>2043</v>
      </c>
      <c r="B1115" s="275" t="s">
        <v>951</v>
      </c>
      <c r="C1115" s="276">
        <v>179</v>
      </c>
      <c r="D1115" s="276">
        <v>181</v>
      </c>
      <c r="E1115" s="277">
        <f t="shared" si="76"/>
        <v>2</v>
      </c>
      <c r="F1115" s="278">
        <f t="shared" si="77"/>
        <v>1.11731843575419E-2</v>
      </c>
      <c r="G1115" s="279"/>
    </row>
    <row r="1116" spans="1:7" s="280" customFormat="1" ht="24.75" customHeight="1" x14ac:dyDescent="0.45">
      <c r="A1116" s="274" t="s">
        <v>2044</v>
      </c>
      <c r="B1116" s="275" t="s">
        <v>951</v>
      </c>
      <c r="C1116" s="276">
        <v>300</v>
      </c>
      <c r="D1116" s="276">
        <v>304</v>
      </c>
      <c r="E1116" s="277">
        <f t="shared" si="76"/>
        <v>4</v>
      </c>
      <c r="F1116" s="278">
        <f t="shared" si="77"/>
        <v>1.3333333333333334E-2</v>
      </c>
      <c r="G1116" s="279"/>
    </row>
    <row r="1117" spans="1:7" s="280" customFormat="1" ht="24.75" customHeight="1" x14ac:dyDescent="0.45">
      <c r="A1117" s="274" t="s">
        <v>2045</v>
      </c>
      <c r="B1117" s="275" t="s">
        <v>951</v>
      </c>
      <c r="C1117" s="276">
        <v>145</v>
      </c>
      <c r="D1117" s="276">
        <v>147</v>
      </c>
      <c r="E1117" s="277">
        <f t="shared" si="76"/>
        <v>2</v>
      </c>
      <c r="F1117" s="278">
        <f t="shared" si="77"/>
        <v>1.3793103448275862E-2</v>
      </c>
      <c r="G1117" s="279"/>
    </row>
    <row r="1118" spans="1:7" s="280" customFormat="1" ht="24.75" customHeight="1" x14ac:dyDescent="0.45">
      <c r="A1118" s="274" t="s">
        <v>2046</v>
      </c>
      <c r="B1118" s="275" t="s">
        <v>951</v>
      </c>
      <c r="C1118" s="276">
        <v>71</v>
      </c>
      <c r="D1118" s="276">
        <v>72</v>
      </c>
      <c r="E1118" s="277">
        <f t="shared" si="76"/>
        <v>1</v>
      </c>
      <c r="F1118" s="278">
        <f t="shared" si="77"/>
        <v>1.4084507042253521E-2</v>
      </c>
      <c r="G1118" s="279"/>
    </row>
    <row r="1119" spans="1:7" s="280" customFormat="1" ht="24.75" customHeight="1" x14ac:dyDescent="0.45">
      <c r="A1119" s="274" t="s">
        <v>2047</v>
      </c>
      <c r="B1119" s="275" t="s">
        <v>951</v>
      </c>
      <c r="C1119" s="276">
        <v>71</v>
      </c>
      <c r="D1119" s="276">
        <v>72</v>
      </c>
      <c r="E1119" s="277">
        <f t="shared" si="76"/>
        <v>1</v>
      </c>
      <c r="F1119" s="278">
        <f t="shared" si="77"/>
        <v>1.4084507042253521E-2</v>
      </c>
      <c r="G1119" s="279"/>
    </row>
    <row r="1120" spans="1:7" s="280" customFormat="1" ht="24.75" customHeight="1" x14ac:dyDescent="0.45">
      <c r="A1120" s="274" t="s">
        <v>2048</v>
      </c>
      <c r="B1120" s="275" t="s">
        <v>951</v>
      </c>
      <c r="C1120" s="276">
        <v>872</v>
      </c>
      <c r="D1120" s="276">
        <v>885</v>
      </c>
      <c r="E1120" s="277">
        <f t="shared" si="76"/>
        <v>13</v>
      </c>
      <c r="F1120" s="278">
        <f t="shared" si="77"/>
        <v>1.4908256880733946E-2</v>
      </c>
      <c r="G1120" s="279"/>
    </row>
    <row r="1121" spans="1:7" s="280" customFormat="1" ht="24.75" customHeight="1" x14ac:dyDescent="0.45">
      <c r="A1121" s="274" t="s">
        <v>2049</v>
      </c>
      <c r="B1121" s="275" t="s">
        <v>951</v>
      </c>
      <c r="C1121" s="276">
        <v>66</v>
      </c>
      <c r="D1121" s="276">
        <v>67</v>
      </c>
      <c r="E1121" s="277">
        <f t="shared" si="76"/>
        <v>1</v>
      </c>
      <c r="F1121" s="278">
        <f t="shared" si="77"/>
        <v>1.5151515151515152E-2</v>
      </c>
      <c r="G1121" s="279"/>
    </row>
    <row r="1122" spans="1:7" s="280" customFormat="1" ht="24.75" customHeight="1" x14ac:dyDescent="0.45">
      <c r="A1122" s="274" t="s">
        <v>2050</v>
      </c>
      <c r="B1122" s="275" t="s">
        <v>949</v>
      </c>
      <c r="C1122" s="276">
        <v>3675</v>
      </c>
      <c r="D1122" s="276">
        <v>3675</v>
      </c>
      <c r="E1122" s="277">
        <f t="shared" si="76"/>
        <v>0</v>
      </c>
      <c r="F1122" s="278">
        <f t="shared" si="77"/>
        <v>0</v>
      </c>
      <c r="G1122" s="279"/>
    </row>
    <row r="1123" spans="1:7" s="280" customFormat="1" ht="24.75" customHeight="1" x14ac:dyDescent="0.45">
      <c r="A1123" s="274" t="s">
        <v>2051</v>
      </c>
      <c r="B1123" s="275" t="s">
        <v>972</v>
      </c>
      <c r="C1123" s="276">
        <v>812</v>
      </c>
      <c r="D1123" s="276">
        <v>812</v>
      </c>
      <c r="E1123" s="277">
        <f t="shared" si="76"/>
        <v>0</v>
      </c>
      <c r="F1123" s="278">
        <f t="shared" si="77"/>
        <v>0</v>
      </c>
      <c r="G1123" s="279"/>
    </row>
    <row r="1124" spans="1:7" s="280" customFormat="1" ht="24.75" customHeight="1" x14ac:dyDescent="0.45">
      <c r="A1124" s="274" t="s">
        <v>2052</v>
      </c>
      <c r="B1124" s="275" t="s">
        <v>951</v>
      </c>
      <c r="C1124" s="276">
        <v>56</v>
      </c>
      <c r="D1124" s="276">
        <v>56</v>
      </c>
      <c r="E1124" s="277">
        <f t="shared" si="76"/>
        <v>0</v>
      </c>
      <c r="F1124" s="278">
        <f t="shared" si="77"/>
        <v>0</v>
      </c>
      <c r="G1124" s="279"/>
    </row>
    <row r="1125" spans="1:7" s="280" customFormat="1" ht="24.75" customHeight="1" x14ac:dyDescent="0.45">
      <c r="A1125" s="274" t="s">
        <v>2053</v>
      </c>
      <c r="B1125" s="275" t="s">
        <v>951</v>
      </c>
      <c r="C1125" s="276">
        <v>198</v>
      </c>
      <c r="D1125" s="276">
        <v>200</v>
      </c>
      <c r="E1125" s="277">
        <f t="shared" si="76"/>
        <v>2</v>
      </c>
      <c r="F1125" s="278">
        <f t="shared" si="77"/>
        <v>1.0101010101010102E-2</v>
      </c>
      <c r="G1125" s="279"/>
    </row>
    <row r="1126" spans="1:7" s="280" customFormat="1" ht="24.75" customHeight="1" x14ac:dyDescent="0.45">
      <c r="A1126" s="274" t="s">
        <v>2054</v>
      </c>
      <c r="B1126" s="275" t="s">
        <v>951</v>
      </c>
      <c r="C1126" s="276">
        <v>388</v>
      </c>
      <c r="D1126" s="276">
        <v>393</v>
      </c>
      <c r="E1126" s="277">
        <f t="shared" si="76"/>
        <v>5</v>
      </c>
      <c r="F1126" s="278">
        <f t="shared" si="77"/>
        <v>1.2886597938144329E-2</v>
      </c>
      <c r="G1126" s="279"/>
    </row>
    <row r="1127" spans="1:7" s="280" customFormat="1" ht="24.75" customHeight="1" x14ac:dyDescent="0.45">
      <c r="A1127" s="274" t="s">
        <v>2055</v>
      </c>
      <c r="B1127" s="275" t="s">
        <v>951</v>
      </c>
      <c r="C1127" s="276">
        <v>330</v>
      </c>
      <c r="D1127" s="276">
        <v>334</v>
      </c>
      <c r="E1127" s="277">
        <f t="shared" si="76"/>
        <v>4</v>
      </c>
      <c r="F1127" s="278">
        <f t="shared" si="77"/>
        <v>1.2121212121212121E-2</v>
      </c>
      <c r="G1127" s="279"/>
    </row>
    <row r="1128" spans="1:7" s="280" customFormat="1" ht="24.75" customHeight="1" x14ac:dyDescent="0.45">
      <c r="A1128" s="274" t="s">
        <v>2056</v>
      </c>
      <c r="B1128" s="275" t="s">
        <v>951</v>
      </c>
      <c r="C1128" s="276">
        <v>330</v>
      </c>
      <c r="D1128" s="276">
        <v>334</v>
      </c>
      <c r="E1128" s="277">
        <f t="shared" si="76"/>
        <v>4</v>
      </c>
      <c r="F1128" s="278">
        <f t="shared" si="77"/>
        <v>1.2121212121212121E-2</v>
      </c>
      <c r="G1128" s="279"/>
    </row>
    <row r="1129" spans="1:7" s="280" customFormat="1" ht="24.75" customHeight="1" x14ac:dyDescent="0.45">
      <c r="A1129" s="274" t="s">
        <v>2057</v>
      </c>
      <c r="B1129" s="275" t="s">
        <v>951</v>
      </c>
      <c r="C1129" s="276">
        <v>306</v>
      </c>
      <c r="D1129" s="276">
        <v>310</v>
      </c>
      <c r="E1129" s="277">
        <f t="shared" si="76"/>
        <v>4</v>
      </c>
      <c r="F1129" s="278">
        <f t="shared" si="77"/>
        <v>1.3071895424836602E-2</v>
      </c>
      <c r="G1129" s="279"/>
    </row>
    <row r="1130" spans="1:7" s="280" customFormat="1" ht="24.75" customHeight="1" x14ac:dyDescent="0.45">
      <c r="A1130" s="274" t="s">
        <v>2058</v>
      </c>
      <c r="B1130" s="275" t="s">
        <v>951</v>
      </c>
      <c r="C1130" s="276">
        <v>306</v>
      </c>
      <c r="D1130" s="276">
        <v>310</v>
      </c>
      <c r="E1130" s="277">
        <f t="shared" si="76"/>
        <v>4</v>
      </c>
      <c r="F1130" s="278">
        <f t="shared" si="77"/>
        <v>1.3071895424836602E-2</v>
      </c>
      <c r="G1130" s="279"/>
    </row>
    <row r="1131" spans="1:7" s="280" customFormat="1" ht="24.75" customHeight="1" x14ac:dyDescent="0.45">
      <c r="A1131" s="274" t="s">
        <v>2059</v>
      </c>
      <c r="B1131" s="275" t="s">
        <v>951</v>
      </c>
      <c r="C1131" s="276">
        <v>384</v>
      </c>
      <c r="D1131" s="276">
        <v>389</v>
      </c>
      <c r="E1131" s="277">
        <f t="shared" si="76"/>
        <v>5</v>
      </c>
      <c r="F1131" s="278">
        <f t="shared" si="77"/>
        <v>1.3020833333333334E-2</v>
      </c>
      <c r="G1131" s="279"/>
    </row>
    <row r="1132" spans="1:7" s="280" customFormat="1" ht="24.75" customHeight="1" x14ac:dyDescent="0.45">
      <c r="A1132" s="274" t="s">
        <v>2060</v>
      </c>
      <c r="B1132" s="275" t="s">
        <v>951</v>
      </c>
      <c r="C1132" s="276">
        <v>475</v>
      </c>
      <c r="D1132" s="276">
        <v>482</v>
      </c>
      <c r="E1132" s="277">
        <f t="shared" si="76"/>
        <v>7</v>
      </c>
      <c r="F1132" s="278">
        <f t="shared" si="77"/>
        <v>1.4736842105263158E-2</v>
      </c>
      <c r="G1132" s="279"/>
    </row>
    <row r="1133" spans="1:7" s="280" customFormat="1" ht="24.75" customHeight="1" x14ac:dyDescent="0.45">
      <c r="A1133" s="274" t="s">
        <v>2061</v>
      </c>
      <c r="B1133" s="275" t="s">
        <v>951</v>
      </c>
      <c r="C1133" s="276">
        <v>199</v>
      </c>
      <c r="D1133" s="276">
        <v>201</v>
      </c>
      <c r="E1133" s="277">
        <f t="shared" si="76"/>
        <v>2</v>
      </c>
      <c r="F1133" s="278">
        <f t="shared" si="77"/>
        <v>1.0050251256281407E-2</v>
      </c>
      <c r="G1133" s="279"/>
    </row>
    <row r="1134" spans="1:7" s="280" customFormat="1" ht="24.75" customHeight="1" x14ac:dyDescent="0.45">
      <c r="A1134" s="274" t="s">
        <v>2062</v>
      </c>
      <c r="B1134" s="275" t="s">
        <v>951</v>
      </c>
      <c r="C1134" s="276">
        <v>199</v>
      </c>
      <c r="D1134" s="276">
        <v>201</v>
      </c>
      <c r="E1134" s="277">
        <f t="shared" si="76"/>
        <v>2</v>
      </c>
      <c r="F1134" s="278">
        <f t="shared" si="77"/>
        <v>1.0050251256281407E-2</v>
      </c>
      <c r="G1134" s="279"/>
    </row>
    <row r="1135" spans="1:7" s="280" customFormat="1" ht="24.75" customHeight="1" x14ac:dyDescent="0.45">
      <c r="A1135" s="274" t="s">
        <v>2063</v>
      </c>
      <c r="B1135" s="275" t="s">
        <v>951</v>
      </c>
      <c r="C1135" s="276">
        <v>245</v>
      </c>
      <c r="D1135" s="276">
        <v>248</v>
      </c>
      <c r="E1135" s="277">
        <f t="shared" si="76"/>
        <v>3</v>
      </c>
      <c r="F1135" s="278">
        <f t="shared" si="77"/>
        <v>1.2244897959183673E-2</v>
      </c>
      <c r="G1135" s="279"/>
    </row>
    <row r="1136" spans="1:7" s="280" customFormat="1" ht="24.75" customHeight="1" x14ac:dyDescent="0.45">
      <c r="A1136" s="274" t="s">
        <v>2064</v>
      </c>
      <c r="B1136" s="275" t="s">
        <v>951</v>
      </c>
      <c r="C1136" s="276">
        <v>117</v>
      </c>
      <c r="D1136" s="276">
        <v>118</v>
      </c>
      <c r="E1136" s="277">
        <f t="shared" si="76"/>
        <v>1</v>
      </c>
      <c r="F1136" s="278">
        <f t="shared" si="77"/>
        <v>8.5470085470085479E-3</v>
      </c>
      <c r="G1136" s="279"/>
    </row>
    <row r="1137" spans="1:7" s="280" customFormat="1" ht="24.75" customHeight="1" x14ac:dyDescent="0.45">
      <c r="A1137" s="274" t="s">
        <v>2065</v>
      </c>
      <c r="B1137" s="275" t="s">
        <v>951</v>
      </c>
      <c r="C1137" s="276">
        <v>77</v>
      </c>
      <c r="D1137" s="276">
        <v>78</v>
      </c>
      <c r="E1137" s="277">
        <f t="shared" si="76"/>
        <v>1</v>
      </c>
      <c r="F1137" s="278">
        <f t="shared" si="77"/>
        <v>1.2987012987012988E-2</v>
      </c>
      <c r="G1137" s="279"/>
    </row>
    <row r="1138" spans="1:7" s="280" customFormat="1" ht="24.75" customHeight="1" x14ac:dyDescent="0.45">
      <c r="A1138" s="274" t="s">
        <v>2066</v>
      </c>
      <c r="B1138" s="275" t="s">
        <v>951</v>
      </c>
      <c r="C1138" s="276">
        <v>43</v>
      </c>
      <c r="D1138" s="276">
        <v>43</v>
      </c>
      <c r="E1138" s="277">
        <f t="shared" si="76"/>
        <v>0</v>
      </c>
      <c r="F1138" s="278">
        <f t="shared" si="77"/>
        <v>0</v>
      </c>
      <c r="G1138" s="279"/>
    </row>
    <row r="1139" spans="1:7" s="280" customFormat="1" ht="24.75" customHeight="1" x14ac:dyDescent="0.45">
      <c r="A1139" s="274" t="s">
        <v>2067</v>
      </c>
      <c r="B1139" s="275" t="s">
        <v>949</v>
      </c>
      <c r="C1139" s="276">
        <v>634</v>
      </c>
      <c r="D1139" s="276">
        <v>634</v>
      </c>
      <c r="E1139" s="277">
        <f t="shared" si="76"/>
        <v>0</v>
      </c>
      <c r="F1139" s="278">
        <f t="shared" si="77"/>
        <v>0</v>
      </c>
      <c r="G1139" s="279"/>
    </row>
    <row r="1140" spans="1:7" s="280" customFormat="1" ht="24.75" customHeight="1" x14ac:dyDescent="0.45">
      <c r="A1140" s="274" t="s">
        <v>2068</v>
      </c>
      <c r="B1140" s="275" t="s">
        <v>949</v>
      </c>
      <c r="C1140" s="276">
        <v>0</v>
      </c>
      <c r="D1140" s="276">
        <v>723.9</v>
      </c>
      <c r="E1140" s="277">
        <f t="shared" si="76"/>
        <v>723.9</v>
      </c>
      <c r="F1140" s="278" t="str">
        <f t="shared" si="77"/>
        <v>na</v>
      </c>
      <c r="G1140" s="279"/>
    </row>
    <row r="1141" spans="1:7" s="280" customFormat="1" ht="37.5" customHeight="1" x14ac:dyDescent="0.45">
      <c r="A1141" s="274" t="s">
        <v>2069</v>
      </c>
      <c r="B1141" s="275" t="s">
        <v>949</v>
      </c>
      <c r="C1141" s="276">
        <v>0</v>
      </c>
      <c r="D1141" s="276">
        <v>90.6</v>
      </c>
      <c r="E1141" s="277">
        <f t="shared" si="76"/>
        <v>90.6</v>
      </c>
      <c r="F1141" s="278" t="str">
        <f t="shared" si="77"/>
        <v>na</v>
      </c>
      <c r="G1141" s="279"/>
    </row>
    <row r="1142" spans="1:7" s="280" customFormat="1" ht="24.75" customHeight="1" x14ac:dyDescent="0.45">
      <c r="A1142" s="274" t="s">
        <v>2070</v>
      </c>
      <c r="B1142" s="275" t="s">
        <v>949</v>
      </c>
      <c r="C1142" s="276">
        <v>0</v>
      </c>
      <c r="D1142" s="276">
        <v>551.70000000000005</v>
      </c>
      <c r="E1142" s="277">
        <f t="shared" si="76"/>
        <v>551.70000000000005</v>
      </c>
      <c r="F1142" s="278" t="str">
        <f t="shared" si="77"/>
        <v>na</v>
      </c>
      <c r="G1142" s="279"/>
    </row>
    <row r="1143" spans="1:7" s="280" customFormat="1" ht="24.75" customHeight="1" x14ac:dyDescent="0.45">
      <c r="A1143" s="274" t="s">
        <v>2071</v>
      </c>
      <c r="B1143" s="275" t="s">
        <v>949</v>
      </c>
      <c r="C1143" s="276">
        <v>0</v>
      </c>
      <c r="D1143" s="276">
        <v>147.1</v>
      </c>
      <c r="E1143" s="277">
        <f t="shared" si="76"/>
        <v>147.1</v>
      </c>
      <c r="F1143" s="278" t="str">
        <f t="shared" si="77"/>
        <v>na</v>
      </c>
      <c r="G1143" s="279"/>
    </row>
    <row r="1144" spans="1:7" s="280" customFormat="1" ht="24.75" customHeight="1" x14ac:dyDescent="0.45">
      <c r="A1144" s="274" t="s">
        <v>2072</v>
      </c>
      <c r="B1144" s="275" t="s">
        <v>949</v>
      </c>
      <c r="C1144" s="276">
        <v>0</v>
      </c>
      <c r="D1144" s="276">
        <v>153.69999999999999</v>
      </c>
      <c r="E1144" s="277">
        <f t="shared" si="76"/>
        <v>153.69999999999999</v>
      </c>
      <c r="F1144" s="278" t="str">
        <f t="shared" si="77"/>
        <v>na</v>
      </c>
      <c r="G1144" s="279"/>
    </row>
    <row r="1145" spans="1:7" s="280" customFormat="1" ht="24.75" customHeight="1" x14ac:dyDescent="0.45">
      <c r="A1145" s="274" t="s">
        <v>2073</v>
      </c>
      <c r="B1145" s="275" t="s">
        <v>949</v>
      </c>
      <c r="C1145" s="276">
        <v>0</v>
      </c>
      <c r="D1145" s="276">
        <v>123.1</v>
      </c>
      <c r="E1145" s="277">
        <f t="shared" si="76"/>
        <v>123.1</v>
      </c>
      <c r="F1145" s="278" t="str">
        <f t="shared" si="77"/>
        <v>na</v>
      </c>
      <c r="G1145" s="279"/>
    </row>
    <row r="1146" spans="1:7" s="280" customFormat="1" ht="24.75" customHeight="1" x14ac:dyDescent="0.45">
      <c r="A1146" s="274" t="s">
        <v>2074</v>
      </c>
      <c r="B1146" s="275" t="s">
        <v>949</v>
      </c>
      <c r="C1146" s="276">
        <v>0</v>
      </c>
      <c r="D1146" s="276">
        <v>217.3</v>
      </c>
      <c r="E1146" s="277">
        <f t="shared" si="76"/>
        <v>217.3</v>
      </c>
      <c r="F1146" s="278" t="str">
        <f t="shared" si="77"/>
        <v>na</v>
      </c>
      <c r="G1146" s="279"/>
    </row>
    <row r="1147" spans="1:7" s="280" customFormat="1" ht="24.75" customHeight="1" x14ac:dyDescent="0.45">
      <c r="A1147" s="274" t="s">
        <v>2075</v>
      </c>
      <c r="B1147" s="275" t="s">
        <v>949</v>
      </c>
      <c r="C1147" s="276">
        <v>0</v>
      </c>
      <c r="D1147" s="276">
        <v>88</v>
      </c>
      <c r="E1147" s="277">
        <f t="shared" si="76"/>
        <v>88</v>
      </c>
      <c r="F1147" s="278" t="str">
        <f t="shared" si="77"/>
        <v>na</v>
      </c>
      <c r="G1147" s="279"/>
    </row>
    <row r="1148" spans="1:7" s="280" customFormat="1" ht="24.75" customHeight="1" x14ac:dyDescent="0.45">
      <c r="A1148" s="269" t="s">
        <v>2076</v>
      </c>
      <c r="B1148" s="287"/>
      <c r="C1148" s="288"/>
      <c r="D1148" s="288"/>
      <c r="E1148" s="289"/>
      <c r="F1148" s="290"/>
      <c r="G1148" s="279"/>
    </row>
    <row r="1149" spans="1:7" s="280" customFormat="1" ht="24.75" customHeight="1" x14ac:dyDescent="0.45">
      <c r="A1149" s="274" t="s">
        <v>2077</v>
      </c>
      <c r="B1149" s="275" t="s">
        <v>951</v>
      </c>
      <c r="C1149" s="276">
        <v>440</v>
      </c>
      <c r="D1149" s="276">
        <v>440</v>
      </c>
      <c r="E1149" s="277">
        <f t="shared" ref="E1149:E1177" si="78">D1149-C1149</f>
        <v>0</v>
      </c>
      <c r="F1149" s="278">
        <f t="shared" ref="F1149:F1177" si="79">IFERROR(E1149/C1149,"na")</f>
        <v>0</v>
      </c>
      <c r="G1149" s="279"/>
    </row>
    <row r="1150" spans="1:7" s="280" customFormat="1" ht="24.75" customHeight="1" x14ac:dyDescent="0.45">
      <c r="A1150" s="274" t="s">
        <v>2078</v>
      </c>
      <c r="B1150" s="275" t="s">
        <v>951</v>
      </c>
      <c r="C1150" s="276">
        <v>390</v>
      </c>
      <c r="D1150" s="276">
        <v>390</v>
      </c>
      <c r="E1150" s="277">
        <f t="shared" si="78"/>
        <v>0</v>
      </c>
      <c r="F1150" s="278">
        <f t="shared" si="79"/>
        <v>0</v>
      </c>
      <c r="G1150" s="279"/>
    </row>
    <row r="1151" spans="1:7" s="280" customFormat="1" ht="24.75" customHeight="1" x14ac:dyDescent="0.45">
      <c r="A1151" s="274" t="s">
        <v>2079</v>
      </c>
      <c r="B1151" s="275" t="s">
        <v>951</v>
      </c>
      <c r="C1151" s="276">
        <v>340</v>
      </c>
      <c r="D1151" s="276">
        <v>340</v>
      </c>
      <c r="E1151" s="277">
        <f t="shared" si="78"/>
        <v>0</v>
      </c>
      <c r="F1151" s="278">
        <f t="shared" si="79"/>
        <v>0</v>
      </c>
      <c r="G1151" s="279"/>
    </row>
    <row r="1152" spans="1:7" s="280" customFormat="1" ht="24.75" customHeight="1" x14ac:dyDescent="0.45">
      <c r="A1152" s="274" t="s">
        <v>2080</v>
      </c>
      <c r="B1152" s="275" t="s">
        <v>951</v>
      </c>
      <c r="C1152" s="276">
        <v>275</v>
      </c>
      <c r="D1152" s="276">
        <v>275</v>
      </c>
      <c r="E1152" s="277">
        <f t="shared" si="78"/>
        <v>0</v>
      </c>
      <c r="F1152" s="278">
        <f t="shared" si="79"/>
        <v>0</v>
      </c>
      <c r="G1152" s="279"/>
    </row>
    <row r="1153" spans="1:7" s="280" customFormat="1" ht="24.75" customHeight="1" x14ac:dyDescent="0.45">
      <c r="A1153" s="274" t="s">
        <v>2081</v>
      </c>
      <c r="B1153" s="275" t="s">
        <v>951</v>
      </c>
      <c r="C1153" s="276">
        <v>100</v>
      </c>
      <c r="D1153" s="276">
        <v>100</v>
      </c>
      <c r="E1153" s="277">
        <f t="shared" si="78"/>
        <v>0</v>
      </c>
      <c r="F1153" s="278">
        <f t="shared" si="79"/>
        <v>0</v>
      </c>
      <c r="G1153" s="279"/>
    </row>
    <row r="1154" spans="1:7" s="280" customFormat="1" ht="24.75" customHeight="1" x14ac:dyDescent="0.45">
      <c r="A1154" s="274" t="s">
        <v>2082</v>
      </c>
      <c r="B1154" s="275" t="s">
        <v>951</v>
      </c>
      <c r="C1154" s="276">
        <v>790</v>
      </c>
      <c r="D1154" s="276">
        <v>790</v>
      </c>
      <c r="E1154" s="277">
        <f t="shared" si="78"/>
        <v>0</v>
      </c>
      <c r="F1154" s="278">
        <f t="shared" si="79"/>
        <v>0</v>
      </c>
      <c r="G1154" s="279"/>
    </row>
    <row r="1155" spans="1:7" s="280" customFormat="1" ht="24.75" customHeight="1" x14ac:dyDescent="0.45">
      <c r="A1155" s="274" t="s">
        <v>2083</v>
      </c>
      <c r="B1155" s="275" t="s">
        <v>951</v>
      </c>
      <c r="C1155" s="276">
        <v>700</v>
      </c>
      <c r="D1155" s="276">
        <v>700</v>
      </c>
      <c r="E1155" s="277">
        <f t="shared" si="78"/>
        <v>0</v>
      </c>
      <c r="F1155" s="278">
        <f t="shared" si="79"/>
        <v>0</v>
      </c>
      <c r="G1155" s="279"/>
    </row>
    <row r="1156" spans="1:7" s="280" customFormat="1" ht="24.75" customHeight="1" x14ac:dyDescent="0.45">
      <c r="A1156" s="274" t="s">
        <v>2084</v>
      </c>
      <c r="B1156" s="275" t="s">
        <v>951</v>
      </c>
      <c r="C1156" s="276">
        <v>630</v>
      </c>
      <c r="D1156" s="276">
        <v>630</v>
      </c>
      <c r="E1156" s="277">
        <f t="shared" si="78"/>
        <v>0</v>
      </c>
      <c r="F1156" s="278">
        <f t="shared" si="79"/>
        <v>0</v>
      </c>
      <c r="G1156" s="279"/>
    </row>
    <row r="1157" spans="1:7" s="280" customFormat="1" ht="24.75" customHeight="1" x14ac:dyDescent="0.45">
      <c r="A1157" s="274" t="s">
        <v>2085</v>
      </c>
      <c r="B1157" s="275" t="s">
        <v>951</v>
      </c>
      <c r="C1157" s="276">
        <v>485</v>
      </c>
      <c r="D1157" s="276">
        <v>485</v>
      </c>
      <c r="E1157" s="277">
        <f t="shared" si="78"/>
        <v>0</v>
      </c>
      <c r="F1157" s="278">
        <f t="shared" si="79"/>
        <v>0</v>
      </c>
      <c r="G1157" s="279"/>
    </row>
    <row r="1158" spans="1:7" s="280" customFormat="1" ht="24.75" customHeight="1" x14ac:dyDescent="0.45">
      <c r="A1158" s="274" t="s">
        <v>2086</v>
      </c>
      <c r="B1158" s="275" t="s">
        <v>951</v>
      </c>
      <c r="C1158" s="276">
        <v>250</v>
      </c>
      <c r="D1158" s="276">
        <v>250</v>
      </c>
      <c r="E1158" s="277">
        <f t="shared" si="78"/>
        <v>0</v>
      </c>
      <c r="F1158" s="278">
        <f t="shared" si="79"/>
        <v>0</v>
      </c>
      <c r="G1158" s="279"/>
    </row>
    <row r="1159" spans="1:7" s="280" customFormat="1" ht="24.75" customHeight="1" x14ac:dyDescent="0.45">
      <c r="A1159" s="274" t="s">
        <v>2087</v>
      </c>
      <c r="B1159" s="275" t="s">
        <v>951</v>
      </c>
      <c r="C1159" s="276">
        <v>780</v>
      </c>
      <c r="D1159" s="276">
        <v>780</v>
      </c>
      <c r="E1159" s="277">
        <f t="shared" si="78"/>
        <v>0</v>
      </c>
      <c r="F1159" s="278">
        <f t="shared" si="79"/>
        <v>0</v>
      </c>
      <c r="G1159" s="279"/>
    </row>
    <row r="1160" spans="1:7" s="280" customFormat="1" ht="24.75" customHeight="1" x14ac:dyDescent="0.45">
      <c r="A1160" s="274" t="s">
        <v>2088</v>
      </c>
      <c r="B1160" s="275" t="s">
        <v>951</v>
      </c>
      <c r="C1160" s="276">
        <v>700</v>
      </c>
      <c r="D1160" s="276">
        <v>700</v>
      </c>
      <c r="E1160" s="277">
        <f t="shared" si="78"/>
        <v>0</v>
      </c>
      <c r="F1160" s="278">
        <f t="shared" si="79"/>
        <v>0</v>
      </c>
      <c r="G1160" s="279"/>
    </row>
    <row r="1161" spans="1:7" s="280" customFormat="1" ht="24.75" customHeight="1" x14ac:dyDescent="0.45">
      <c r="A1161" s="274" t="s">
        <v>2089</v>
      </c>
      <c r="B1161" s="275" t="s">
        <v>951</v>
      </c>
      <c r="C1161" s="276">
        <v>600</v>
      </c>
      <c r="D1161" s="276">
        <v>600</v>
      </c>
      <c r="E1161" s="277">
        <f t="shared" si="78"/>
        <v>0</v>
      </c>
      <c r="F1161" s="278">
        <f t="shared" si="79"/>
        <v>0</v>
      </c>
      <c r="G1161" s="279"/>
    </row>
    <row r="1162" spans="1:7" s="280" customFormat="1" ht="24.75" customHeight="1" x14ac:dyDescent="0.45">
      <c r="A1162" s="274" t="s">
        <v>2090</v>
      </c>
      <c r="B1162" s="275" t="s">
        <v>951</v>
      </c>
      <c r="C1162" s="276">
        <v>485</v>
      </c>
      <c r="D1162" s="276">
        <v>485</v>
      </c>
      <c r="E1162" s="277">
        <f t="shared" si="78"/>
        <v>0</v>
      </c>
      <c r="F1162" s="278">
        <f t="shared" si="79"/>
        <v>0</v>
      </c>
      <c r="G1162" s="279"/>
    </row>
    <row r="1163" spans="1:7" s="280" customFormat="1" ht="24.75" customHeight="1" x14ac:dyDescent="0.45">
      <c r="A1163" s="274" t="s">
        <v>2091</v>
      </c>
      <c r="B1163" s="275" t="s">
        <v>951</v>
      </c>
      <c r="C1163" s="276">
        <v>240</v>
      </c>
      <c r="D1163" s="276">
        <v>240</v>
      </c>
      <c r="E1163" s="277">
        <f t="shared" si="78"/>
        <v>0</v>
      </c>
      <c r="F1163" s="278">
        <f t="shared" si="79"/>
        <v>0</v>
      </c>
      <c r="G1163" s="279"/>
    </row>
    <row r="1164" spans="1:7" s="280" customFormat="1" ht="24.75" customHeight="1" x14ac:dyDescent="0.45">
      <c r="A1164" s="274" t="s">
        <v>2092</v>
      </c>
      <c r="B1164" s="275" t="s">
        <v>951</v>
      </c>
      <c r="C1164" s="276">
        <v>65</v>
      </c>
      <c r="D1164" s="276">
        <v>65</v>
      </c>
      <c r="E1164" s="277">
        <f t="shared" si="78"/>
        <v>0</v>
      </c>
      <c r="F1164" s="278">
        <f t="shared" si="79"/>
        <v>0</v>
      </c>
      <c r="G1164" s="279"/>
    </row>
    <row r="1165" spans="1:7" s="280" customFormat="1" ht="24.75" customHeight="1" x14ac:dyDescent="0.45">
      <c r="A1165" s="274" t="s">
        <v>2093</v>
      </c>
      <c r="B1165" s="275" t="s">
        <v>951</v>
      </c>
      <c r="C1165" s="276">
        <v>40</v>
      </c>
      <c r="D1165" s="276">
        <v>40</v>
      </c>
      <c r="E1165" s="277">
        <f t="shared" si="78"/>
        <v>0</v>
      </c>
      <c r="F1165" s="278">
        <f t="shared" si="79"/>
        <v>0</v>
      </c>
      <c r="G1165" s="279"/>
    </row>
    <row r="1166" spans="1:7" s="280" customFormat="1" ht="24.75" customHeight="1" x14ac:dyDescent="0.45">
      <c r="A1166" s="274" t="s">
        <v>2094</v>
      </c>
      <c r="B1166" s="275" t="s">
        <v>951</v>
      </c>
      <c r="C1166" s="276">
        <v>110</v>
      </c>
      <c r="D1166" s="276">
        <v>110</v>
      </c>
      <c r="E1166" s="277">
        <f t="shared" si="78"/>
        <v>0</v>
      </c>
      <c r="F1166" s="278">
        <f t="shared" si="79"/>
        <v>0</v>
      </c>
      <c r="G1166" s="279"/>
    </row>
    <row r="1167" spans="1:7" s="280" customFormat="1" ht="24.75" customHeight="1" x14ac:dyDescent="0.45">
      <c r="A1167" s="274" t="s">
        <v>2095</v>
      </c>
      <c r="B1167" s="275" t="s">
        <v>951</v>
      </c>
      <c r="C1167" s="276">
        <v>330</v>
      </c>
      <c r="D1167" s="276">
        <v>330</v>
      </c>
      <c r="E1167" s="277">
        <f t="shared" si="78"/>
        <v>0</v>
      </c>
      <c r="F1167" s="278">
        <f t="shared" si="79"/>
        <v>0</v>
      </c>
      <c r="G1167" s="279"/>
    </row>
    <row r="1168" spans="1:7" s="280" customFormat="1" ht="24.75" customHeight="1" x14ac:dyDescent="0.45">
      <c r="A1168" s="274" t="s">
        <v>2096</v>
      </c>
      <c r="B1168" s="275" t="s">
        <v>951</v>
      </c>
      <c r="C1168" s="276">
        <v>550</v>
      </c>
      <c r="D1168" s="276">
        <v>550</v>
      </c>
      <c r="E1168" s="277">
        <f t="shared" si="78"/>
        <v>0</v>
      </c>
      <c r="F1168" s="278">
        <f t="shared" si="79"/>
        <v>0</v>
      </c>
      <c r="G1168" s="279"/>
    </row>
    <row r="1169" spans="1:7" s="280" customFormat="1" ht="24.75" customHeight="1" x14ac:dyDescent="0.45">
      <c r="A1169" s="274" t="s">
        <v>2097</v>
      </c>
      <c r="B1169" s="275" t="s">
        <v>951</v>
      </c>
      <c r="C1169" s="276">
        <v>0</v>
      </c>
      <c r="D1169" s="276">
        <v>0</v>
      </c>
      <c r="E1169" s="277">
        <f t="shared" si="78"/>
        <v>0</v>
      </c>
      <c r="F1169" s="278" t="str">
        <f t="shared" si="79"/>
        <v>na</v>
      </c>
      <c r="G1169" s="279"/>
    </row>
    <row r="1170" spans="1:7" s="280" customFormat="1" ht="24.75" customHeight="1" x14ac:dyDescent="0.45">
      <c r="A1170" s="274" t="s">
        <v>2098</v>
      </c>
      <c r="B1170" s="275" t="s">
        <v>951</v>
      </c>
      <c r="C1170" s="276">
        <v>12</v>
      </c>
      <c r="D1170" s="276">
        <v>12</v>
      </c>
      <c r="E1170" s="277">
        <f t="shared" si="78"/>
        <v>0</v>
      </c>
      <c r="F1170" s="278">
        <f t="shared" si="79"/>
        <v>0</v>
      </c>
      <c r="G1170" s="279"/>
    </row>
    <row r="1171" spans="1:7" s="280" customFormat="1" ht="24.75" customHeight="1" x14ac:dyDescent="0.45">
      <c r="A1171" s="274" t="s">
        <v>2099</v>
      </c>
      <c r="B1171" s="275" t="s">
        <v>951</v>
      </c>
      <c r="C1171" s="276">
        <v>9</v>
      </c>
      <c r="D1171" s="276">
        <v>9</v>
      </c>
      <c r="E1171" s="277">
        <f t="shared" si="78"/>
        <v>0</v>
      </c>
      <c r="F1171" s="278">
        <f t="shared" si="79"/>
        <v>0</v>
      </c>
      <c r="G1171" s="279"/>
    </row>
    <row r="1172" spans="1:7" s="280" customFormat="1" ht="24.75" customHeight="1" x14ac:dyDescent="0.45">
      <c r="A1172" s="274" t="s">
        <v>2100</v>
      </c>
      <c r="B1172" s="275" t="s">
        <v>951</v>
      </c>
      <c r="C1172" s="276">
        <v>7</v>
      </c>
      <c r="D1172" s="276">
        <v>7</v>
      </c>
      <c r="E1172" s="277">
        <f t="shared" si="78"/>
        <v>0</v>
      </c>
      <c r="F1172" s="278">
        <f t="shared" si="79"/>
        <v>0</v>
      </c>
      <c r="G1172" s="279"/>
    </row>
    <row r="1173" spans="1:7" s="280" customFormat="1" ht="24.75" customHeight="1" x14ac:dyDescent="0.45">
      <c r="A1173" s="274" t="s">
        <v>2101</v>
      </c>
      <c r="B1173" s="275" t="s">
        <v>951</v>
      </c>
      <c r="C1173" s="276">
        <v>33</v>
      </c>
      <c r="D1173" s="276">
        <v>33</v>
      </c>
      <c r="E1173" s="277">
        <f t="shared" si="78"/>
        <v>0</v>
      </c>
      <c r="F1173" s="278">
        <f t="shared" si="79"/>
        <v>0</v>
      </c>
      <c r="G1173" s="279"/>
    </row>
    <row r="1174" spans="1:7" s="280" customFormat="1" ht="24.75" customHeight="1" x14ac:dyDescent="0.45">
      <c r="A1174" s="274" t="s">
        <v>2102</v>
      </c>
      <c r="B1174" s="275" t="s">
        <v>951</v>
      </c>
      <c r="C1174" s="276">
        <v>9</v>
      </c>
      <c r="D1174" s="276">
        <v>9</v>
      </c>
      <c r="E1174" s="277">
        <f t="shared" si="78"/>
        <v>0</v>
      </c>
      <c r="F1174" s="278">
        <f t="shared" si="79"/>
        <v>0</v>
      </c>
      <c r="G1174" s="279"/>
    </row>
    <row r="1175" spans="1:7" s="280" customFormat="1" ht="24.75" customHeight="1" x14ac:dyDescent="0.45">
      <c r="A1175" s="274" t="s">
        <v>2103</v>
      </c>
      <c r="B1175" s="275" t="s">
        <v>951</v>
      </c>
      <c r="C1175" s="276">
        <v>6</v>
      </c>
      <c r="D1175" s="276">
        <v>6</v>
      </c>
      <c r="E1175" s="277">
        <f t="shared" si="78"/>
        <v>0</v>
      </c>
      <c r="F1175" s="278">
        <f t="shared" si="79"/>
        <v>0</v>
      </c>
      <c r="G1175" s="279"/>
    </row>
    <row r="1176" spans="1:7" s="280" customFormat="1" ht="24.75" customHeight="1" x14ac:dyDescent="0.45">
      <c r="A1176" s="274" t="s">
        <v>2104</v>
      </c>
      <c r="B1176" s="275" t="s">
        <v>951</v>
      </c>
      <c r="C1176" s="276">
        <v>7</v>
      </c>
      <c r="D1176" s="276">
        <v>7</v>
      </c>
      <c r="E1176" s="277">
        <f t="shared" si="78"/>
        <v>0</v>
      </c>
      <c r="F1176" s="278">
        <f t="shared" si="79"/>
        <v>0</v>
      </c>
      <c r="G1176" s="279"/>
    </row>
    <row r="1177" spans="1:7" s="280" customFormat="1" ht="24.75" customHeight="1" x14ac:dyDescent="0.45">
      <c r="A1177" s="274" t="s">
        <v>2105</v>
      </c>
      <c r="B1177" s="275" t="s">
        <v>951</v>
      </c>
      <c r="C1177" s="276">
        <v>11</v>
      </c>
      <c r="D1177" s="276">
        <v>11</v>
      </c>
      <c r="E1177" s="277">
        <f t="shared" si="78"/>
        <v>0</v>
      </c>
      <c r="F1177" s="278">
        <f t="shared" si="79"/>
        <v>0</v>
      </c>
      <c r="G1177" s="279"/>
    </row>
    <row r="1178" spans="1:7" s="280" customFormat="1" ht="24.75" customHeight="1" x14ac:dyDescent="0.45">
      <c r="A1178" s="269" t="s">
        <v>2106</v>
      </c>
      <c r="B1178" s="287"/>
      <c r="C1178" s="288"/>
      <c r="D1178" s="288"/>
      <c r="E1178" s="289"/>
      <c r="F1178" s="290"/>
      <c r="G1178" s="279"/>
    </row>
    <row r="1179" spans="1:7" s="280" customFormat="1" ht="24.75" customHeight="1" x14ac:dyDescent="0.45">
      <c r="A1179" s="274" t="s">
        <v>2107</v>
      </c>
      <c r="B1179" s="275" t="s">
        <v>951</v>
      </c>
      <c r="C1179" s="305">
        <v>38</v>
      </c>
      <c r="D1179" s="305">
        <v>40</v>
      </c>
      <c r="E1179" s="306">
        <f t="shared" ref="E1179:E1242" si="80">D1179-C1179</f>
        <v>2</v>
      </c>
      <c r="F1179" s="307">
        <f t="shared" ref="F1179:F1242" si="81">IFERROR(E1179/C1179,"na")</f>
        <v>5.2631578947368418E-2</v>
      </c>
      <c r="G1179" s="279"/>
    </row>
    <row r="1180" spans="1:7" s="280" customFormat="1" ht="24.75" customHeight="1" x14ac:dyDescent="0.45">
      <c r="A1180" s="274" t="s">
        <v>2108</v>
      </c>
      <c r="B1180" s="308" t="s">
        <v>951</v>
      </c>
      <c r="C1180" s="309">
        <v>47</v>
      </c>
      <c r="D1180" s="309">
        <v>48</v>
      </c>
      <c r="E1180" s="310">
        <f t="shared" si="80"/>
        <v>1</v>
      </c>
      <c r="F1180" s="311">
        <f t="shared" si="81"/>
        <v>2.1276595744680851E-2</v>
      </c>
      <c r="G1180" s="279"/>
    </row>
    <row r="1181" spans="1:7" s="280" customFormat="1" ht="24.75" customHeight="1" x14ac:dyDescent="0.45">
      <c r="A1181" s="274" t="s">
        <v>2109</v>
      </c>
      <c r="B1181" s="275" t="s">
        <v>951</v>
      </c>
      <c r="C1181" s="312">
        <v>27</v>
      </c>
      <c r="D1181" s="312">
        <v>28</v>
      </c>
      <c r="E1181" s="313">
        <f t="shared" si="80"/>
        <v>1</v>
      </c>
      <c r="F1181" s="314">
        <f t="shared" si="81"/>
        <v>3.7037037037037035E-2</v>
      </c>
      <c r="G1181" s="279"/>
    </row>
    <row r="1182" spans="1:7" s="280" customFormat="1" ht="24.75" customHeight="1" x14ac:dyDescent="0.45">
      <c r="A1182" s="274" t="s">
        <v>2110</v>
      </c>
      <c r="B1182" s="275" t="s">
        <v>951</v>
      </c>
      <c r="C1182" s="276">
        <v>27</v>
      </c>
      <c r="D1182" s="276">
        <v>28</v>
      </c>
      <c r="E1182" s="277">
        <f t="shared" si="80"/>
        <v>1</v>
      </c>
      <c r="F1182" s="278">
        <f t="shared" si="81"/>
        <v>3.7037037037037035E-2</v>
      </c>
      <c r="G1182" s="279"/>
    </row>
    <row r="1183" spans="1:7" s="280" customFormat="1" ht="24.75" customHeight="1" x14ac:dyDescent="0.45">
      <c r="A1183" s="274" t="s">
        <v>2111</v>
      </c>
      <c r="B1183" s="275" t="s">
        <v>951</v>
      </c>
      <c r="C1183" s="276">
        <v>27</v>
      </c>
      <c r="D1183" s="276">
        <v>28</v>
      </c>
      <c r="E1183" s="277">
        <f t="shared" si="80"/>
        <v>1</v>
      </c>
      <c r="F1183" s="278">
        <f t="shared" si="81"/>
        <v>3.7037037037037035E-2</v>
      </c>
      <c r="G1183" s="279"/>
    </row>
    <row r="1184" spans="1:7" s="280" customFormat="1" ht="24.75" customHeight="1" x14ac:dyDescent="0.45">
      <c r="A1184" s="274" t="s">
        <v>2112</v>
      </c>
      <c r="B1184" s="275" t="s">
        <v>951</v>
      </c>
      <c r="C1184" s="276">
        <v>22</v>
      </c>
      <c r="D1184" s="276">
        <v>23</v>
      </c>
      <c r="E1184" s="277">
        <f t="shared" si="80"/>
        <v>1</v>
      </c>
      <c r="F1184" s="278">
        <f t="shared" si="81"/>
        <v>4.5454545454545456E-2</v>
      </c>
      <c r="G1184" s="279"/>
    </row>
    <row r="1185" spans="1:7" s="280" customFormat="1" ht="24.75" customHeight="1" x14ac:dyDescent="0.45">
      <c r="A1185" s="274" t="s">
        <v>2113</v>
      </c>
      <c r="B1185" s="275" t="s">
        <v>951</v>
      </c>
      <c r="C1185" s="276">
        <v>22</v>
      </c>
      <c r="D1185" s="276">
        <v>23</v>
      </c>
      <c r="E1185" s="277">
        <f t="shared" si="80"/>
        <v>1</v>
      </c>
      <c r="F1185" s="278">
        <f t="shared" si="81"/>
        <v>4.5454545454545456E-2</v>
      </c>
      <c r="G1185" s="279"/>
    </row>
    <row r="1186" spans="1:7" s="280" customFormat="1" ht="24.75" customHeight="1" x14ac:dyDescent="0.45">
      <c r="A1186" s="274" t="s">
        <v>2114</v>
      </c>
      <c r="B1186" s="275" t="s">
        <v>951</v>
      </c>
      <c r="C1186" s="276">
        <v>27</v>
      </c>
      <c r="D1186" s="276">
        <v>28</v>
      </c>
      <c r="E1186" s="277">
        <f t="shared" si="80"/>
        <v>1</v>
      </c>
      <c r="F1186" s="278">
        <f t="shared" si="81"/>
        <v>3.7037037037037035E-2</v>
      </c>
      <c r="G1186" s="279"/>
    </row>
    <row r="1187" spans="1:7" s="280" customFormat="1" ht="24.75" customHeight="1" x14ac:dyDescent="0.45">
      <c r="A1187" s="274" t="s">
        <v>2115</v>
      </c>
      <c r="B1187" s="275" t="s">
        <v>951</v>
      </c>
      <c r="C1187" s="276">
        <v>17</v>
      </c>
      <c r="D1187" s="276">
        <v>18</v>
      </c>
      <c r="E1187" s="277">
        <f t="shared" si="80"/>
        <v>1</v>
      </c>
      <c r="F1187" s="278">
        <f t="shared" si="81"/>
        <v>5.8823529411764705E-2</v>
      </c>
      <c r="G1187" s="279"/>
    </row>
    <row r="1188" spans="1:7" s="280" customFormat="1" ht="24.75" customHeight="1" x14ac:dyDescent="0.45">
      <c r="A1188" s="274" t="s">
        <v>2116</v>
      </c>
      <c r="B1188" s="275" t="s">
        <v>951</v>
      </c>
      <c r="C1188" s="276">
        <v>65</v>
      </c>
      <c r="D1188" s="276">
        <v>66</v>
      </c>
      <c r="E1188" s="277">
        <f t="shared" si="80"/>
        <v>1</v>
      </c>
      <c r="F1188" s="278">
        <f t="shared" si="81"/>
        <v>1.5384615384615385E-2</v>
      </c>
      <c r="G1188" s="279"/>
    </row>
    <row r="1189" spans="1:7" s="280" customFormat="1" ht="24.75" customHeight="1" x14ac:dyDescent="0.45">
      <c r="A1189" s="274" t="s">
        <v>2117</v>
      </c>
      <c r="B1189" s="275" t="s">
        <v>951</v>
      </c>
      <c r="C1189" s="276">
        <v>130</v>
      </c>
      <c r="D1189" s="276">
        <v>133</v>
      </c>
      <c r="E1189" s="277">
        <f t="shared" si="80"/>
        <v>3</v>
      </c>
      <c r="F1189" s="278">
        <f t="shared" si="81"/>
        <v>2.3076923076923078E-2</v>
      </c>
      <c r="G1189" s="279"/>
    </row>
    <row r="1190" spans="1:7" s="280" customFormat="1" ht="24.75" customHeight="1" x14ac:dyDescent="0.45">
      <c r="A1190" s="274" t="s">
        <v>2118</v>
      </c>
      <c r="B1190" s="275" t="s">
        <v>951</v>
      </c>
      <c r="C1190" s="276">
        <v>1000</v>
      </c>
      <c r="D1190" s="276">
        <v>1050</v>
      </c>
      <c r="E1190" s="277">
        <f t="shared" si="80"/>
        <v>50</v>
      </c>
      <c r="F1190" s="278">
        <f t="shared" si="81"/>
        <v>0.05</v>
      </c>
      <c r="G1190" s="279"/>
    </row>
    <row r="1191" spans="1:7" s="280" customFormat="1" ht="24.75" customHeight="1" x14ac:dyDescent="0.45">
      <c r="A1191" s="274" t="s">
        <v>2119</v>
      </c>
      <c r="B1191" s="275" t="s">
        <v>951</v>
      </c>
      <c r="C1191" s="276">
        <v>4500</v>
      </c>
      <c r="D1191" s="276">
        <v>4550</v>
      </c>
      <c r="E1191" s="277">
        <f t="shared" si="80"/>
        <v>50</v>
      </c>
      <c r="F1191" s="278">
        <f t="shared" si="81"/>
        <v>1.1111111111111112E-2</v>
      </c>
      <c r="G1191" s="279"/>
    </row>
    <row r="1192" spans="1:7" s="280" customFormat="1" ht="24.75" customHeight="1" x14ac:dyDescent="0.45">
      <c r="A1192" s="274" t="s">
        <v>2120</v>
      </c>
      <c r="B1192" s="275" t="s">
        <v>951</v>
      </c>
      <c r="C1192" s="276">
        <v>1950</v>
      </c>
      <c r="D1192" s="276">
        <v>2000</v>
      </c>
      <c r="E1192" s="277">
        <f t="shared" si="80"/>
        <v>50</v>
      </c>
      <c r="F1192" s="278">
        <f t="shared" si="81"/>
        <v>2.564102564102564E-2</v>
      </c>
      <c r="G1192" s="279"/>
    </row>
    <row r="1193" spans="1:7" s="280" customFormat="1" ht="24.75" customHeight="1" x14ac:dyDescent="0.45">
      <c r="A1193" s="274" t="s">
        <v>2121</v>
      </c>
      <c r="B1193" s="275" t="s">
        <v>951</v>
      </c>
      <c r="C1193" s="276">
        <v>460</v>
      </c>
      <c r="D1193" s="276">
        <v>470</v>
      </c>
      <c r="E1193" s="277">
        <f t="shared" si="80"/>
        <v>10</v>
      </c>
      <c r="F1193" s="278">
        <f t="shared" si="81"/>
        <v>2.1739130434782608E-2</v>
      </c>
      <c r="G1193" s="279"/>
    </row>
    <row r="1194" spans="1:7" s="280" customFormat="1" ht="24.75" customHeight="1" x14ac:dyDescent="0.45">
      <c r="A1194" s="274" t="s">
        <v>2122</v>
      </c>
      <c r="B1194" s="275" t="s">
        <v>951</v>
      </c>
      <c r="C1194" s="276">
        <v>280</v>
      </c>
      <c r="D1194" s="276">
        <v>290</v>
      </c>
      <c r="E1194" s="277">
        <f t="shared" si="80"/>
        <v>10</v>
      </c>
      <c r="F1194" s="278">
        <f t="shared" si="81"/>
        <v>3.5714285714285712E-2</v>
      </c>
      <c r="G1194" s="279"/>
    </row>
    <row r="1195" spans="1:7" s="280" customFormat="1" ht="24.75" customHeight="1" x14ac:dyDescent="0.45">
      <c r="A1195" s="274" t="s">
        <v>2123</v>
      </c>
      <c r="B1195" s="275" t="s">
        <v>951</v>
      </c>
      <c r="C1195" s="276">
        <v>280</v>
      </c>
      <c r="D1195" s="276">
        <v>290</v>
      </c>
      <c r="E1195" s="277">
        <f t="shared" si="80"/>
        <v>10</v>
      </c>
      <c r="F1195" s="278">
        <f t="shared" si="81"/>
        <v>3.5714285714285712E-2</v>
      </c>
      <c r="G1195" s="279"/>
    </row>
    <row r="1196" spans="1:7" s="280" customFormat="1" ht="24.75" customHeight="1" x14ac:dyDescent="0.45">
      <c r="A1196" s="274" t="s">
        <v>2124</v>
      </c>
      <c r="B1196" s="275" t="s">
        <v>951</v>
      </c>
      <c r="C1196" s="276">
        <v>230</v>
      </c>
      <c r="D1196" s="276">
        <v>240</v>
      </c>
      <c r="E1196" s="277">
        <f t="shared" si="80"/>
        <v>10</v>
      </c>
      <c r="F1196" s="278">
        <f t="shared" si="81"/>
        <v>4.3478260869565216E-2</v>
      </c>
      <c r="G1196" s="279"/>
    </row>
    <row r="1197" spans="1:7" s="280" customFormat="1" ht="24.75" customHeight="1" x14ac:dyDescent="0.45">
      <c r="A1197" s="274" t="s">
        <v>2125</v>
      </c>
      <c r="B1197" s="275" t="s">
        <v>951</v>
      </c>
      <c r="C1197" s="276">
        <v>280</v>
      </c>
      <c r="D1197" s="276">
        <v>290</v>
      </c>
      <c r="E1197" s="277">
        <f t="shared" si="80"/>
        <v>10</v>
      </c>
      <c r="F1197" s="278">
        <f t="shared" si="81"/>
        <v>3.5714285714285712E-2</v>
      </c>
      <c r="G1197" s="279"/>
    </row>
    <row r="1198" spans="1:7" s="280" customFormat="1" ht="24.75" customHeight="1" x14ac:dyDescent="0.45">
      <c r="A1198" s="274" t="s">
        <v>2126</v>
      </c>
      <c r="B1198" s="275" t="s">
        <v>951</v>
      </c>
      <c r="C1198" s="276">
        <v>140</v>
      </c>
      <c r="D1198" s="276">
        <v>150</v>
      </c>
      <c r="E1198" s="277">
        <f t="shared" si="80"/>
        <v>10</v>
      </c>
      <c r="F1198" s="278">
        <f t="shared" si="81"/>
        <v>7.1428571428571425E-2</v>
      </c>
      <c r="G1198" s="279"/>
    </row>
    <row r="1199" spans="1:7" s="280" customFormat="1" ht="24.75" customHeight="1" x14ac:dyDescent="0.45">
      <c r="A1199" s="274" t="s">
        <v>2127</v>
      </c>
      <c r="B1199" s="275" t="s">
        <v>951</v>
      </c>
      <c r="C1199" s="276">
        <v>800</v>
      </c>
      <c r="D1199" s="276">
        <v>830</v>
      </c>
      <c r="E1199" s="277">
        <f t="shared" si="80"/>
        <v>30</v>
      </c>
      <c r="F1199" s="278">
        <f t="shared" si="81"/>
        <v>3.7499999999999999E-2</v>
      </c>
      <c r="G1199" s="279"/>
    </row>
    <row r="1200" spans="1:7" s="280" customFormat="1" ht="24.75" customHeight="1" x14ac:dyDescent="0.45">
      <c r="A1200" s="274" t="s">
        <v>2128</v>
      </c>
      <c r="B1200" s="275" t="s">
        <v>951</v>
      </c>
      <c r="C1200" s="276">
        <v>550</v>
      </c>
      <c r="D1200" s="276">
        <v>580</v>
      </c>
      <c r="E1200" s="277">
        <f t="shared" si="80"/>
        <v>30</v>
      </c>
      <c r="F1200" s="278">
        <f t="shared" si="81"/>
        <v>5.4545454545454543E-2</v>
      </c>
      <c r="G1200" s="279"/>
    </row>
    <row r="1201" spans="1:7" s="280" customFormat="1" ht="24.75" customHeight="1" x14ac:dyDescent="0.45">
      <c r="A1201" s="274" t="s">
        <v>2129</v>
      </c>
      <c r="B1201" s="275" t="s">
        <v>951</v>
      </c>
      <c r="C1201" s="276">
        <v>550</v>
      </c>
      <c r="D1201" s="276">
        <v>580</v>
      </c>
      <c r="E1201" s="277">
        <f t="shared" si="80"/>
        <v>30</v>
      </c>
      <c r="F1201" s="278">
        <f t="shared" si="81"/>
        <v>5.4545454545454543E-2</v>
      </c>
      <c r="G1201" s="279"/>
    </row>
    <row r="1202" spans="1:7" s="280" customFormat="1" ht="24.75" customHeight="1" x14ac:dyDescent="0.45">
      <c r="A1202" s="274" t="s">
        <v>2130</v>
      </c>
      <c r="B1202" s="275" t="s">
        <v>951</v>
      </c>
      <c r="C1202" s="276">
        <v>550</v>
      </c>
      <c r="D1202" s="276">
        <v>580</v>
      </c>
      <c r="E1202" s="277">
        <f t="shared" si="80"/>
        <v>30</v>
      </c>
      <c r="F1202" s="278">
        <f t="shared" si="81"/>
        <v>5.4545454545454543E-2</v>
      </c>
      <c r="G1202" s="279"/>
    </row>
    <row r="1203" spans="1:7" s="280" customFormat="1" ht="24.75" customHeight="1" x14ac:dyDescent="0.45">
      <c r="A1203" s="274" t="s">
        <v>2131</v>
      </c>
      <c r="B1203" s="275" t="s">
        <v>951</v>
      </c>
      <c r="C1203" s="276">
        <v>550</v>
      </c>
      <c r="D1203" s="276">
        <v>580</v>
      </c>
      <c r="E1203" s="277">
        <f t="shared" si="80"/>
        <v>30</v>
      </c>
      <c r="F1203" s="278">
        <f t="shared" si="81"/>
        <v>5.4545454545454543E-2</v>
      </c>
      <c r="G1203" s="279"/>
    </row>
    <row r="1204" spans="1:7" s="280" customFormat="1" ht="24.75" customHeight="1" x14ac:dyDescent="0.45">
      <c r="A1204" s="274" t="s">
        <v>2132</v>
      </c>
      <c r="B1204" s="275" t="s">
        <v>951</v>
      </c>
      <c r="C1204" s="276">
        <v>200</v>
      </c>
      <c r="D1204" s="276">
        <v>210</v>
      </c>
      <c r="E1204" s="277">
        <f t="shared" si="80"/>
        <v>10</v>
      </c>
      <c r="F1204" s="278">
        <f t="shared" si="81"/>
        <v>0.05</v>
      </c>
      <c r="G1204" s="279"/>
    </row>
    <row r="1205" spans="1:7" s="280" customFormat="1" ht="24.75" customHeight="1" x14ac:dyDescent="0.45">
      <c r="A1205" s="274" t="s">
        <v>2133</v>
      </c>
      <c r="B1205" s="275" t="s">
        <v>951</v>
      </c>
      <c r="C1205" s="276">
        <v>3000</v>
      </c>
      <c r="D1205" s="276">
        <v>3060</v>
      </c>
      <c r="E1205" s="277">
        <f t="shared" si="80"/>
        <v>60</v>
      </c>
      <c r="F1205" s="278">
        <f t="shared" si="81"/>
        <v>0.02</v>
      </c>
      <c r="G1205" s="279"/>
    </row>
    <row r="1206" spans="1:7" s="280" customFormat="1" ht="24.75" customHeight="1" x14ac:dyDescent="0.45">
      <c r="A1206" s="274" t="s">
        <v>2134</v>
      </c>
      <c r="B1206" s="275" t="s">
        <v>951</v>
      </c>
      <c r="C1206" s="276">
        <v>1450</v>
      </c>
      <c r="D1206" s="276">
        <v>1475</v>
      </c>
      <c r="E1206" s="277">
        <f t="shared" si="80"/>
        <v>25</v>
      </c>
      <c r="F1206" s="278">
        <f t="shared" si="81"/>
        <v>1.7241379310344827E-2</v>
      </c>
      <c r="G1206" s="279"/>
    </row>
    <row r="1207" spans="1:7" s="280" customFormat="1" ht="24.75" customHeight="1" x14ac:dyDescent="0.45">
      <c r="A1207" s="274" t="s">
        <v>2135</v>
      </c>
      <c r="B1207" s="275" t="s">
        <v>951</v>
      </c>
      <c r="C1207" s="276">
        <v>1450</v>
      </c>
      <c r="D1207" s="276">
        <v>1475</v>
      </c>
      <c r="E1207" s="277">
        <f t="shared" si="80"/>
        <v>25</v>
      </c>
      <c r="F1207" s="278">
        <f t="shared" si="81"/>
        <v>1.7241379310344827E-2</v>
      </c>
      <c r="G1207" s="279"/>
    </row>
    <row r="1208" spans="1:7" s="280" customFormat="1" ht="24.75" customHeight="1" x14ac:dyDescent="0.45">
      <c r="A1208" s="274" t="s">
        <v>2136</v>
      </c>
      <c r="B1208" s="275" t="s">
        <v>951</v>
      </c>
      <c r="C1208" s="276">
        <v>1000</v>
      </c>
      <c r="D1208" s="276">
        <v>1030</v>
      </c>
      <c r="E1208" s="277">
        <f t="shared" si="80"/>
        <v>30</v>
      </c>
      <c r="F1208" s="278">
        <f t="shared" si="81"/>
        <v>0.03</v>
      </c>
      <c r="G1208" s="279"/>
    </row>
    <row r="1209" spans="1:7" s="280" customFormat="1" ht="24.75" customHeight="1" x14ac:dyDescent="0.45">
      <c r="A1209" s="274" t="s">
        <v>2137</v>
      </c>
      <c r="B1209" s="275" t="s">
        <v>951</v>
      </c>
      <c r="C1209" s="276">
        <v>1450</v>
      </c>
      <c r="D1209" s="276">
        <v>1475</v>
      </c>
      <c r="E1209" s="277">
        <f t="shared" si="80"/>
        <v>25</v>
      </c>
      <c r="F1209" s="278">
        <f t="shared" si="81"/>
        <v>1.7241379310344827E-2</v>
      </c>
      <c r="G1209" s="279"/>
    </row>
    <row r="1210" spans="1:7" s="280" customFormat="1" ht="24.75" customHeight="1" x14ac:dyDescent="0.45">
      <c r="A1210" s="274" t="s">
        <v>2132</v>
      </c>
      <c r="B1210" s="275" t="s">
        <v>951</v>
      </c>
      <c r="C1210" s="276">
        <v>450</v>
      </c>
      <c r="D1210" s="276">
        <v>460</v>
      </c>
      <c r="E1210" s="277">
        <f t="shared" si="80"/>
        <v>10</v>
      </c>
      <c r="F1210" s="278">
        <f t="shared" si="81"/>
        <v>2.2222222222222223E-2</v>
      </c>
      <c r="G1210" s="279"/>
    </row>
    <row r="1211" spans="1:7" s="280" customFormat="1" ht="24.75" customHeight="1" x14ac:dyDescent="0.45">
      <c r="A1211" s="274" t="s">
        <v>2138</v>
      </c>
      <c r="B1211" s="275" t="s">
        <v>951</v>
      </c>
      <c r="C1211" s="276">
        <v>128</v>
      </c>
      <c r="D1211" s="276">
        <v>130</v>
      </c>
      <c r="E1211" s="277">
        <f t="shared" si="80"/>
        <v>2</v>
      </c>
      <c r="F1211" s="278">
        <f t="shared" si="81"/>
        <v>1.5625E-2</v>
      </c>
      <c r="G1211" s="279"/>
    </row>
    <row r="1212" spans="1:7" s="280" customFormat="1" ht="24.75" customHeight="1" x14ac:dyDescent="0.45">
      <c r="A1212" s="274" t="s">
        <v>2139</v>
      </c>
      <c r="B1212" s="275" t="s">
        <v>951</v>
      </c>
      <c r="C1212" s="276">
        <v>165</v>
      </c>
      <c r="D1212" s="276">
        <v>168</v>
      </c>
      <c r="E1212" s="277">
        <f t="shared" si="80"/>
        <v>3</v>
      </c>
      <c r="F1212" s="278">
        <f t="shared" si="81"/>
        <v>1.8181818181818181E-2</v>
      </c>
      <c r="G1212" s="279"/>
    </row>
    <row r="1213" spans="1:7" s="280" customFormat="1" ht="24.75" customHeight="1" x14ac:dyDescent="0.45">
      <c r="A1213" s="274" t="s">
        <v>2140</v>
      </c>
      <c r="B1213" s="275" t="s">
        <v>951</v>
      </c>
      <c r="C1213" s="276">
        <v>82</v>
      </c>
      <c r="D1213" s="276">
        <v>84</v>
      </c>
      <c r="E1213" s="277">
        <f t="shared" si="80"/>
        <v>2</v>
      </c>
      <c r="F1213" s="278">
        <f t="shared" si="81"/>
        <v>2.4390243902439025E-2</v>
      </c>
      <c r="G1213" s="279"/>
    </row>
    <row r="1214" spans="1:7" s="280" customFormat="1" ht="24.75" customHeight="1" x14ac:dyDescent="0.45">
      <c r="A1214" s="274" t="s">
        <v>2141</v>
      </c>
      <c r="B1214" s="275" t="s">
        <v>951</v>
      </c>
      <c r="C1214" s="276">
        <v>82</v>
      </c>
      <c r="D1214" s="276">
        <v>84</v>
      </c>
      <c r="E1214" s="277">
        <f t="shared" si="80"/>
        <v>2</v>
      </c>
      <c r="F1214" s="278">
        <f t="shared" si="81"/>
        <v>2.4390243902439025E-2</v>
      </c>
      <c r="G1214" s="279"/>
    </row>
    <row r="1215" spans="1:7" s="280" customFormat="1" ht="24.75" customHeight="1" x14ac:dyDescent="0.45">
      <c r="A1215" s="274" t="s">
        <v>2142</v>
      </c>
      <c r="B1215" s="275" t="s">
        <v>951</v>
      </c>
      <c r="C1215" s="276">
        <v>57</v>
      </c>
      <c r="D1215" s="276">
        <v>58</v>
      </c>
      <c r="E1215" s="277">
        <f t="shared" si="80"/>
        <v>1</v>
      </c>
      <c r="F1215" s="278">
        <f t="shared" si="81"/>
        <v>1.7543859649122806E-2</v>
      </c>
      <c r="G1215" s="279"/>
    </row>
    <row r="1216" spans="1:7" s="280" customFormat="1" ht="24.75" customHeight="1" x14ac:dyDescent="0.45">
      <c r="A1216" s="274" t="s">
        <v>2143</v>
      </c>
      <c r="B1216" s="275" t="s">
        <v>951</v>
      </c>
      <c r="C1216" s="276">
        <v>57</v>
      </c>
      <c r="D1216" s="276">
        <v>58</v>
      </c>
      <c r="E1216" s="277">
        <f t="shared" si="80"/>
        <v>1</v>
      </c>
      <c r="F1216" s="278">
        <f t="shared" si="81"/>
        <v>1.7543859649122806E-2</v>
      </c>
      <c r="G1216" s="279"/>
    </row>
    <row r="1217" spans="1:7" s="280" customFormat="1" ht="24.75" customHeight="1" x14ac:dyDescent="0.45">
      <c r="A1217" s="274" t="s">
        <v>2144</v>
      </c>
      <c r="B1217" s="275" t="s">
        <v>951</v>
      </c>
      <c r="C1217" s="276">
        <v>57</v>
      </c>
      <c r="D1217" s="276">
        <v>58</v>
      </c>
      <c r="E1217" s="277">
        <f t="shared" si="80"/>
        <v>1</v>
      </c>
      <c r="F1217" s="278">
        <f t="shared" si="81"/>
        <v>1.7543859649122806E-2</v>
      </c>
      <c r="G1217" s="279"/>
    </row>
    <row r="1218" spans="1:7" s="280" customFormat="1" ht="24.75" customHeight="1" x14ac:dyDescent="0.45">
      <c r="A1218" s="274" t="s">
        <v>2145</v>
      </c>
      <c r="B1218" s="275" t="s">
        <v>951</v>
      </c>
      <c r="C1218" s="276">
        <v>97</v>
      </c>
      <c r="D1218" s="276">
        <v>100</v>
      </c>
      <c r="E1218" s="277">
        <f t="shared" si="80"/>
        <v>3</v>
      </c>
      <c r="F1218" s="278">
        <f t="shared" si="81"/>
        <v>3.0927835051546393E-2</v>
      </c>
      <c r="G1218" s="279"/>
    </row>
    <row r="1219" spans="1:7" s="280" customFormat="1" ht="24.75" customHeight="1" x14ac:dyDescent="0.45">
      <c r="A1219" s="274" t="s">
        <v>2146</v>
      </c>
      <c r="B1219" s="275" t="s">
        <v>951</v>
      </c>
      <c r="C1219" s="276">
        <v>42</v>
      </c>
      <c r="D1219" s="276">
        <v>44</v>
      </c>
      <c r="E1219" s="277">
        <f t="shared" si="80"/>
        <v>2</v>
      </c>
      <c r="F1219" s="278">
        <f t="shared" si="81"/>
        <v>4.7619047619047616E-2</v>
      </c>
      <c r="G1219" s="279"/>
    </row>
    <row r="1220" spans="1:7" s="280" customFormat="1" ht="24.75" customHeight="1" x14ac:dyDescent="0.45">
      <c r="A1220" s="274" t="s">
        <v>2147</v>
      </c>
      <c r="B1220" s="275" t="s">
        <v>951</v>
      </c>
      <c r="C1220" s="276">
        <v>410</v>
      </c>
      <c r="D1220" s="276">
        <v>415</v>
      </c>
      <c r="E1220" s="277">
        <f t="shared" si="80"/>
        <v>5</v>
      </c>
      <c r="F1220" s="278">
        <f t="shared" si="81"/>
        <v>1.2195121951219513E-2</v>
      </c>
      <c r="G1220" s="279"/>
    </row>
    <row r="1221" spans="1:7" s="280" customFormat="1" ht="24.75" customHeight="1" x14ac:dyDescent="0.45">
      <c r="A1221" s="274" t="s">
        <v>2148</v>
      </c>
      <c r="B1221" s="275" t="s">
        <v>951</v>
      </c>
      <c r="C1221" s="276">
        <v>2620</v>
      </c>
      <c r="D1221" s="276">
        <v>2650</v>
      </c>
      <c r="E1221" s="277">
        <f t="shared" si="80"/>
        <v>30</v>
      </c>
      <c r="F1221" s="278">
        <f t="shared" si="81"/>
        <v>1.1450381679389313E-2</v>
      </c>
      <c r="G1221" s="279"/>
    </row>
    <row r="1222" spans="1:7" s="280" customFormat="1" ht="24.75" customHeight="1" x14ac:dyDescent="0.45">
      <c r="A1222" s="274" t="s">
        <v>2149</v>
      </c>
      <c r="B1222" s="275" t="s">
        <v>951</v>
      </c>
      <c r="C1222" s="276">
        <v>8550</v>
      </c>
      <c r="D1222" s="276">
        <v>8560</v>
      </c>
      <c r="E1222" s="277">
        <f t="shared" si="80"/>
        <v>10</v>
      </c>
      <c r="F1222" s="278">
        <f t="shared" si="81"/>
        <v>1.1695906432748538E-3</v>
      </c>
      <c r="G1222" s="279"/>
    </row>
    <row r="1223" spans="1:7" s="280" customFormat="1" ht="24.75" customHeight="1" x14ac:dyDescent="0.45">
      <c r="A1223" s="274" t="s">
        <v>2150</v>
      </c>
      <c r="B1223" s="275" t="s">
        <v>951</v>
      </c>
      <c r="C1223" s="276">
        <v>3925</v>
      </c>
      <c r="D1223" s="276">
        <v>3975</v>
      </c>
      <c r="E1223" s="277">
        <f t="shared" si="80"/>
        <v>50</v>
      </c>
      <c r="F1223" s="278">
        <f t="shared" si="81"/>
        <v>1.2738853503184714E-2</v>
      </c>
      <c r="G1223" s="279"/>
    </row>
    <row r="1224" spans="1:7" s="280" customFormat="1" ht="24.75" customHeight="1" x14ac:dyDescent="0.45">
      <c r="A1224" s="274" t="s">
        <v>2151</v>
      </c>
      <c r="B1224" s="275" t="s">
        <v>951</v>
      </c>
      <c r="C1224" s="276">
        <v>1220</v>
      </c>
      <c r="D1224" s="276">
        <v>1250</v>
      </c>
      <c r="E1224" s="277">
        <f t="shared" si="80"/>
        <v>30</v>
      </c>
      <c r="F1224" s="278">
        <f t="shared" si="81"/>
        <v>2.4590163934426229E-2</v>
      </c>
      <c r="G1224" s="279"/>
    </row>
    <row r="1225" spans="1:7" s="280" customFormat="1" ht="24.75" customHeight="1" x14ac:dyDescent="0.45">
      <c r="A1225" s="274" t="s">
        <v>2152</v>
      </c>
      <c r="B1225" s="275" t="s">
        <v>951</v>
      </c>
      <c r="C1225" s="276">
        <v>710</v>
      </c>
      <c r="D1225" s="276">
        <v>730</v>
      </c>
      <c r="E1225" s="277">
        <f t="shared" si="80"/>
        <v>20</v>
      </c>
      <c r="F1225" s="278">
        <f t="shared" si="81"/>
        <v>2.8169014084507043E-2</v>
      </c>
      <c r="G1225" s="279"/>
    </row>
    <row r="1226" spans="1:7" s="280" customFormat="1" ht="24.75" customHeight="1" x14ac:dyDescent="0.45">
      <c r="A1226" s="274" t="s">
        <v>2153</v>
      </c>
      <c r="B1226" s="275" t="s">
        <v>951</v>
      </c>
      <c r="C1226" s="276">
        <v>710</v>
      </c>
      <c r="D1226" s="276">
        <v>730</v>
      </c>
      <c r="E1226" s="277">
        <f t="shared" si="80"/>
        <v>20</v>
      </c>
      <c r="F1226" s="278">
        <f t="shared" si="81"/>
        <v>2.8169014084507043E-2</v>
      </c>
      <c r="G1226" s="279"/>
    </row>
    <row r="1227" spans="1:7" s="280" customFormat="1" ht="24.75" customHeight="1" x14ac:dyDescent="0.45">
      <c r="A1227" s="274" t="s">
        <v>2154</v>
      </c>
      <c r="B1227" s="275" t="s">
        <v>951</v>
      </c>
      <c r="C1227" s="276">
        <v>410</v>
      </c>
      <c r="D1227" s="276">
        <v>420</v>
      </c>
      <c r="E1227" s="277">
        <f t="shared" si="80"/>
        <v>10</v>
      </c>
      <c r="F1227" s="278">
        <f t="shared" si="81"/>
        <v>2.4390243902439025E-2</v>
      </c>
      <c r="G1227" s="279"/>
    </row>
    <row r="1228" spans="1:7" s="280" customFormat="1" ht="24.75" customHeight="1" x14ac:dyDescent="0.45">
      <c r="A1228" s="274" t="s">
        <v>2155</v>
      </c>
      <c r="B1228" s="275" t="s">
        <v>951</v>
      </c>
      <c r="C1228" s="276">
        <v>690</v>
      </c>
      <c r="D1228" s="276">
        <v>700</v>
      </c>
      <c r="E1228" s="277">
        <f t="shared" si="80"/>
        <v>10</v>
      </c>
      <c r="F1228" s="278">
        <f t="shared" si="81"/>
        <v>1.4492753623188406E-2</v>
      </c>
      <c r="G1228" s="279"/>
    </row>
    <row r="1229" spans="1:7" s="280" customFormat="1" ht="24.75" customHeight="1" x14ac:dyDescent="0.45">
      <c r="A1229" s="274" t="s">
        <v>2156</v>
      </c>
      <c r="B1229" s="275" t="s">
        <v>951</v>
      </c>
      <c r="C1229" s="276">
        <v>210</v>
      </c>
      <c r="D1229" s="276">
        <v>220</v>
      </c>
      <c r="E1229" s="277">
        <f t="shared" si="80"/>
        <v>10</v>
      </c>
      <c r="F1229" s="278">
        <f t="shared" si="81"/>
        <v>4.7619047619047616E-2</v>
      </c>
      <c r="G1229" s="279"/>
    </row>
    <row r="1230" spans="1:7" s="280" customFormat="1" ht="24.75" customHeight="1" x14ac:dyDescent="0.45">
      <c r="A1230" s="274" t="s">
        <v>2157</v>
      </c>
      <c r="B1230" s="275" t="s">
        <v>951</v>
      </c>
      <c r="C1230" s="276">
        <v>2360</v>
      </c>
      <c r="D1230" s="276">
        <v>2375</v>
      </c>
      <c r="E1230" s="277">
        <f t="shared" si="80"/>
        <v>15</v>
      </c>
      <c r="F1230" s="278">
        <f t="shared" si="81"/>
        <v>6.3559322033898309E-3</v>
      </c>
      <c r="G1230" s="279"/>
    </row>
    <row r="1231" spans="1:7" s="280" customFormat="1" ht="24.75" customHeight="1" x14ac:dyDescent="0.45">
      <c r="A1231" s="274" t="s">
        <v>2158</v>
      </c>
      <c r="B1231" s="275" t="s">
        <v>951</v>
      </c>
      <c r="C1231" s="276">
        <v>1210</v>
      </c>
      <c r="D1231" s="276">
        <v>1220</v>
      </c>
      <c r="E1231" s="277">
        <f t="shared" si="80"/>
        <v>10</v>
      </c>
      <c r="F1231" s="278">
        <f t="shared" si="81"/>
        <v>8.2644628099173556E-3</v>
      </c>
      <c r="G1231" s="279"/>
    </row>
    <row r="1232" spans="1:7" s="280" customFormat="1" ht="24.75" customHeight="1" x14ac:dyDescent="0.45">
      <c r="A1232" s="274" t="s">
        <v>2159</v>
      </c>
      <c r="B1232" s="275" t="s">
        <v>951</v>
      </c>
      <c r="C1232" s="276">
        <v>1210</v>
      </c>
      <c r="D1232" s="276">
        <v>1220</v>
      </c>
      <c r="E1232" s="277">
        <f t="shared" si="80"/>
        <v>10</v>
      </c>
      <c r="F1232" s="278">
        <f t="shared" si="81"/>
        <v>8.2644628099173556E-3</v>
      </c>
      <c r="G1232" s="279"/>
    </row>
    <row r="1233" spans="1:7" s="280" customFormat="1" ht="24.75" customHeight="1" x14ac:dyDescent="0.45">
      <c r="A1233" s="274" t="s">
        <v>2160</v>
      </c>
      <c r="B1233" s="275" t="s">
        <v>951</v>
      </c>
      <c r="C1233" s="276">
        <v>790</v>
      </c>
      <c r="D1233" s="276">
        <v>800</v>
      </c>
      <c r="E1233" s="277">
        <f t="shared" si="80"/>
        <v>10</v>
      </c>
      <c r="F1233" s="278">
        <f t="shared" si="81"/>
        <v>1.2658227848101266E-2</v>
      </c>
      <c r="G1233" s="279"/>
    </row>
    <row r="1234" spans="1:7" s="280" customFormat="1" ht="24.75" customHeight="1" x14ac:dyDescent="0.45">
      <c r="A1234" s="274" t="s">
        <v>2161</v>
      </c>
      <c r="B1234" s="275" t="s">
        <v>951</v>
      </c>
      <c r="C1234" s="276">
        <v>1210</v>
      </c>
      <c r="D1234" s="276">
        <v>1220</v>
      </c>
      <c r="E1234" s="277">
        <f t="shared" si="80"/>
        <v>10</v>
      </c>
      <c r="F1234" s="278">
        <f t="shared" si="81"/>
        <v>8.2644628099173556E-3</v>
      </c>
      <c r="G1234" s="279"/>
    </row>
    <row r="1235" spans="1:7" s="280" customFormat="1" ht="24.75" customHeight="1" x14ac:dyDescent="0.45">
      <c r="A1235" s="274" t="s">
        <v>2162</v>
      </c>
      <c r="B1235" s="275" t="s">
        <v>951</v>
      </c>
      <c r="C1235" s="276">
        <v>360</v>
      </c>
      <c r="D1235" s="276">
        <v>375</v>
      </c>
      <c r="E1235" s="277">
        <f t="shared" si="80"/>
        <v>15</v>
      </c>
      <c r="F1235" s="278">
        <f t="shared" si="81"/>
        <v>4.1666666666666664E-2</v>
      </c>
      <c r="G1235" s="279"/>
    </row>
    <row r="1236" spans="1:7" s="280" customFormat="1" ht="24.75" customHeight="1" x14ac:dyDescent="0.45">
      <c r="A1236" s="274" t="s">
        <v>2163</v>
      </c>
      <c r="B1236" s="275" t="s">
        <v>951</v>
      </c>
      <c r="C1236" s="276">
        <v>3920</v>
      </c>
      <c r="D1236" s="276">
        <v>3975</v>
      </c>
      <c r="E1236" s="277">
        <f t="shared" si="80"/>
        <v>55</v>
      </c>
      <c r="F1236" s="278">
        <f t="shared" si="81"/>
        <v>1.4030612244897959E-2</v>
      </c>
      <c r="G1236" s="279"/>
    </row>
    <row r="1237" spans="1:7" s="280" customFormat="1" ht="24.75" customHeight="1" x14ac:dyDescent="0.45">
      <c r="A1237" s="274" t="s">
        <v>2164</v>
      </c>
      <c r="B1237" s="275" t="s">
        <v>951</v>
      </c>
      <c r="C1237" s="276">
        <v>2620</v>
      </c>
      <c r="D1237" s="276">
        <v>2650</v>
      </c>
      <c r="E1237" s="277">
        <f t="shared" si="80"/>
        <v>30</v>
      </c>
      <c r="F1237" s="278">
        <f t="shared" si="81"/>
        <v>1.1450381679389313E-2</v>
      </c>
      <c r="G1237" s="279"/>
    </row>
    <row r="1238" spans="1:7" s="280" customFormat="1" ht="24.75" customHeight="1" x14ac:dyDescent="0.45">
      <c r="A1238" s="274" t="s">
        <v>2165</v>
      </c>
      <c r="B1238" s="275" t="s">
        <v>951</v>
      </c>
      <c r="C1238" s="276">
        <v>2620</v>
      </c>
      <c r="D1238" s="276">
        <v>2650</v>
      </c>
      <c r="E1238" s="277">
        <f t="shared" si="80"/>
        <v>30</v>
      </c>
      <c r="F1238" s="278">
        <f t="shared" si="81"/>
        <v>1.1450381679389313E-2</v>
      </c>
      <c r="G1238" s="279"/>
    </row>
    <row r="1239" spans="1:7" s="280" customFormat="1" ht="24.75" customHeight="1" x14ac:dyDescent="0.45">
      <c r="A1239" s="274" t="s">
        <v>2166</v>
      </c>
      <c r="B1239" s="275" t="s">
        <v>951</v>
      </c>
      <c r="C1239" s="276">
        <v>1660</v>
      </c>
      <c r="D1239" s="276">
        <v>1675</v>
      </c>
      <c r="E1239" s="277">
        <f t="shared" si="80"/>
        <v>15</v>
      </c>
      <c r="F1239" s="278">
        <f t="shared" si="81"/>
        <v>9.0361445783132526E-3</v>
      </c>
      <c r="G1239" s="279"/>
    </row>
    <row r="1240" spans="1:7" s="280" customFormat="1" ht="24.75" customHeight="1" x14ac:dyDescent="0.45">
      <c r="A1240" s="274" t="s">
        <v>2167</v>
      </c>
      <c r="B1240" s="275" t="s">
        <v>951</v>
      </c>
      <c r="C1240" s="276">
        <v>77</v>
      </c>
      <c r="D1240" s="276">
        <v>80</v>
      </c>
      <c r="E1240" s="277">
        <f t="shared" si="80"/>
        <v>3</v>
      </c>
      <c r="F1240" s="278">
        <f t="shared" si="81"/>
        <v>3.896103896103896E-2</v>
      </c>
      <c r="G1240" s="279"/>
    </row>
    <row r="1241" spans="1:7" s="280" customFormat="1" ht="24.75" customHeight="1" x14ac:dyDescent="0.45">
      <c r="A1241" s="274" t="s">
        <v>2168</v>
      </c>
      <c r="B1241" s="275" t="s">
        <v>951</v>
      </c>
      <c r="C1241" s="276">
        <v>65</v>
      </c>
      <c r="D1241" s="276">
        <v>67</v>
      </c>
      <c r="E1241" s="277">
        <f t="shared" si="80"/>
        <v>2</v>
      </c>
      <c r="F1241" s="278">
        <f t="shared" si="81"/>
        <v>3.0769230769230771E-2</v>
      </c>
      <c r="G1241" s="279"/>
    </row>
    <row r="1242" spans="1:7" s="280" customFormat="1" ht="24.75" customHeight="1" x14ac:dyDescent="0.45">
      <c r="A1242" s="274" t="s">
        <v>2169</v>
      </c>
      <c r="B1242" s="275" t="s">
        <v>951</v>
      </c>
      <c r="C1242" s="276">
        <v>75</v>
      </c>
      <c r="D1242" s="276">
        <v>80</v>
      </c>
      <c r="E1242" s="277">
        <f t="shared" si="80"/>
        <v>5</v>
      </c>
      <c r="F1242" s="278">
        <f t="shared" si="81"/>
        <v>6.6666666666666666E-2</v>
      </c>
      <c r="G1242" s="279"/>
    </row>
    <row r="1243" spans="1:7" s="280" customFormat="1" ht="24.75" customHeight="1" x14ac:dyDescent="0.45">
      <c r="A1243" s="274" t="s">
        <v>2170</v>
      </c>
      <c r="B1243" s="275" t="s">
        <v>951</v>
      </c>
      <c r="C1243" s="276">
        <v>49</v>
      </c>
      <c r="D1243" s="276">
        <v>52</v>
      </c>
      <c r="E1243" s="277">
        <f t="shared" ref="E1243:E1288" si="82">D1243-C1243</f>
        <v>3</v>
      </c>
      <c r="F1243" s="278">
        <f t="shared" ref="F1243:F1288" si="83">IFERROR(E1243/C1243,"na")</f>
        <v>6.1224489795918366E-2</v>
      </c>
      <c r="G1243" s="279"/>
    </row>
    <row r="1244" spans="1:7" s="280" customFormat="1" ht="24.75" customHeight="1" x14ac:dyDescent="0.45">
      <c r="A1244" s="274" t="s">
        <v>2171</v>
      </c>
      <c r="B1244" s="275" t="s">
        <v>951</v>
      </c>
      <c r="C1244" s="276">
        <v>63</v>
      </c>
      <c r="D1244" s="276">
        <v>65</v>
      </c>
      <c r="E1244" s="277">
        <f t="shared" si="82"/>
        <v>2</v>
      </c>
      <c r="F1244" s="278">
        <f t="shared" si="83"/>
        <v>3.1746031746031744E-2</v>
      </c>
      <c r="G1244" s="279"/>
    </row>
    <row r="1245" spans="1:7" s="280" customFormat="1" ht="24.75" customHeight="1" x14ac:dyDescent="0.45">
      <c r="A1245" s="274" t="s">
        <v>2172</v>
      </c>
      <c r="B1245" s="275" t="s">
        <v>951</v>
      </c>
      <c r="C1245" s="276">
        <v>45</v>
      </c>
      <c r="D1245" s="276">
        <v>47</v>
      </c>
      <c r="E1245" s="277">
        <f t="shared" si="82"/>
        <v>2</v>
      </c>
      <c r="F1245" s="278">
        <f t="shared" si="83"/>
        <v>4.4444444444444446E-2</v>
      </c>
      <c r="G1245" s="279"/>
    </row>
    <row r="1246" spans="1:7" s="280" customFormat="1" ht="24.75" customHeight="1" x14ac:dyDescent="0.45">
      <c r="A1246" s="274" t="s">
        <v>2173</v>
      </c>
      <c r="B1246" s="275" t="s">
        <v>951</v>
      </c>
      <c r="C1246" s="276">
        <v>25</v>
      </c>
      <c r="D1246" s="276">
        <v>28</v>
      </c>
      <c r="E1246" s="277">
        <f t="shared" si="82"/>
        <v>3</v>
      </c>
      <c r="F1246" s="278">
        <f t="shared" si="83"/>
        <v>0.12</v>
      </c>
      <c r="G1246" s="279"/>
    </row>
    <row r="1247" spans="1:7" s="280" customFormat="1" ht="24.75" customHeight="1" x14ac:dyDescent="0.45">
      <c r="A1247" s="274" t="s">
        <v>2174</v>
      </c>
      <c r="B1247" s="275" t="s">
        <v>951</v>
      </c>
      <c r="C1247" s="276">
        <v>25</v>
      </c>
      <c r="D1247" s="276">
        <v>28</v>
      </c>
      <c r="E1247" s="277">
        <f t="shared" si="82"/>
        <v>3</v>
      </c>
      <c r="F1247" s="278">
        <f t="shared" si="83"/>
        <v>0.12</v>
      </c>
      <c r="G1247" s="279"/>
    </row>
    <row r="1248" spans="1:7" s="280" customFormat="1" ht="24.75" customHeight="1" x14ac:dyDescent="0.45">
      <c r="A1248" s="274" t="s">
        <v>2175</v>
      </c>
      <c r="B1248" s="275" t="s">
        <v>951</v>
      </c>
      <c r="C1248" s="276">
        <v>25</v>
      </c>
      <c r="D1248" s="276">
        <v>28</v>
      </c>
      <c r="E1248" s="277">
        <f t="shared" si="82"/>
        <v>3</v>
      </c>
      <c r="F1248" s="278">
        <f t="shared" si="83"/>
        <v>0.12</v>
      </c>
      <c r="G1248" s="279"/>
    </row>
    <row r="1249" spans="1:7" s="280" customFormat="1" ht="24.75" customHeight="1" x14ac:dyDescent="0.45">
      <c r="A1249" s="274" t="s">
        <v>2176</v>
      </c>
      <c r="B1249" s="275" t="s">
        <v>951</v>
      </c>
      <c r="C1249" s="276">
        <v>25</v>
      </c>
      <c r="D1249" s="276">
        <v>28</v>
      </c>
      <c r="E1249" s="277">
        <f t="shared" si="82"/>
        <v>3</v>
      </c>
      <c r="F1249" s="278">
        <f t="shared" si="83"/>
        <v>0.12</v>
      </c>
      <c r="G1249" s="279"/>
    </row>
    <row r="1250" spans="1:7" s="280" customFormat="1" ht="24.75" customHeight="1" x14ac:dyDescent="0.45">
      <c r="A1250" s="274" t="s">
        <v>2177</v>
      </c>
      <c r="B1250" s="275" t="s">
        <v>951</v>
      </c>
      <c r="C1250" s="276">
        <v>89</v>
      </c>
      <c r="D1250" s="276">
        <v>92</v>
      </c>
      <c r="E1250" s="277">
        <f t="shared" si="82"/>
        <v>3</v>
      </c>
      <c r="F1250" s="278">
        <f t="shared" si="83"/>
        <v>3.3707865168539325E-2</v>
      </c>
      <c r="G1250" s="279"/>
    </row>
    <row r="1251" spans="1:7" s="280" customFormat="1" ht="24.75" customHeight="1" x14ac:dyDescent="0.45">
      <c r="A1251" s="274" t="s">
        <v>2178</v>
      </c>
      <c r="B1251" s="275" t="s">
        <v>951</v>
      </c>
      <c r="C1251" s="276">
        <v>92</v>
      </c>
      <c r="D1251" s="276">
        <v>95</v>
      </c>
      <c r="E1251" s="277">
        <f t="shared" si="82"/>
        <v>3</v>
      </c>
      <c r="F1251" s="278">
        <f t="shared" si="83"/>
        <v>3.2608695652173912E-2</v>
      </c>
      <c r="G1251" s="279"/>
    </row>
    <row r="1252" spans="1:7" s="280" customFormat="1" ht="24.75" customHeight="1" x14ac:dyDescent="0.45">
      <c r="A1252" s="274" t="s">
        <v>2179</v>
      </c>
      <c r="B1252" s="275" t="s">
        <v>951</v>
      </c>
      <c r="C1252" s="276">
        <v>92</v>
      </c>
      <c r="D1252" s="276">
        <v>95</v>
      </c>
      <c r="E1252" s="277">
        <f t="shared" si="82"/>
        <v>3</v>
      </c>
      <c r="F1252" s="278">
        <f t="shared" si="83"/>
        <v>3.2608695652173912E-2</v>
      </c>
      <c r="G1252" s="279"/>
    </row>
    <row r="1253" spans="1:7" s="280" customFormat="1" ht="24.75" customHeight="1" x14ac:dyDescent="0.45">
      <c r="A1253" s="274" t="s">
        <v>2180</v>
      </c>
      <c r="B1253" s="275" t="s">
        <v>951</v>
      </c>
      <c r="C1253" s="276">
        <v>77</v>
      </c>
      <c r="D1253" s="276">
        <v>80</v>
      </c>
      <c r="E1253" s="277">
        <f t="shared" si="82"/>
        <v>3</v>
      </c>
      <c r="F1253" s="278">
        <f t="shared" si="83"/>
        <v>3.896103896103896E-2</v>
      </c>
      <c r="G1253" s="279"/>
    </row>
    <row r="1254" spans="1:7" s="280" customFormat="1" ht="24.75" customHeight="1" x14ac:dyDescent="0.45">
      <c r="A1254" s="274" t="s">
        <v>2181</v>
      </c>
      <c r="B1254" s="275" t="s">
        <v>951</v>
      </c>
      <c r="C1254" s="276">
        <v>47</v>
      </c>
      <c r="D1254" s="276">
        <v>50</v>
      </c>
      <c r="E1254" s="277">
        <f t="shared" si="82"/>
        <v>3</v>
      </c>
      <c r="F1254" s="278">
        <f t="shared" si="83"/>
        <v>6.3829787234042548E-2</v>
      </c>
      <c r="G1254" s="279"/>
    </row>
    <row r="1255" spans="1:7" s="280" customFormat="1" ht="24.75" customHeight="1" x14ac:dyDescent="0.45">
      <c r="A1255" s="274" t="s">
        <v>2182</v>
      </c>
      <c r="B1255" s="275" t="s">
        <v>951</v>
      </c>
      <c r="C1255" s="276">
        <v>92</v>
      </c>
      <c r="D1255" s="276">
        <v>95</v>
      </c>
      <c r="E1255" s="277">
        <f t="shared" si="82"/>
        <v>3</v>
      </c>
      <c r="F1255" s="278">
        <f t="shared" si="83"/>
        <v>3.2608695652173912E-2</v>
      </c>
      <c r="G1255" s="279"/>
    </row>
    <row r="1256" spans="1:7" s="280" customFormat="1" ht="24.75" customHeight="1" x14ac:dyDescent="0.45">
      <c r="A1256" s="274" t="s">
        <v>2183</v>
      </c>
      <c r="B1256" s="275" t="s">
        <v>951</v>
      </c>
      <c r="C1256" s="276">
        <v>104</v>
      </c>
      <c r="D1256" s="276">
        <v>107</v>
      </c>
      <c r="E1256" s="277">
        <f t="shared" si="82"/>
        <v>3</v>
      </c>
      <c r="F1256" s="278">
        <f t="shared" si="83"/>
        <v>2.8846153846153848E-2</v>
      </c>
      <c r="G1256" s="279"/>
    </row>
    <row r="1257" spans="1:7" s="280" customFormat="1" ht="24.75" customHeight="1" x14ac:dyDescent="0.45">
      <c r="A1257" s="274" t="s">
        <v>2184</v>
      </c>
      <c r="B1257" s="275" t="s">
        <v>951</v>
      </c>
      <c r="C1257" s="276">
        <v>92</v>
      </c>
      <c r="D1257" s="276">
        <v>95</v>
      </c>
      <c r="E1257" s="277">
        <f t="shared" si="82"/>
        <v>3</v>
      </c>
      <c r="F1257" s="278">
        <f t="shared" si="83"/>
        <v>3.2608695652173912E-2</v>
      </c>
      <c r="G1257" s="279"/>
    </row>
    <row r="1258" spans="1:7" s="280" customFormat="1" ht="24.75" customHeight="1" x14ac:dyDescent="0.45">
      <c r="A1258" s="274" t="s">
        <v>2185</v>
      </c>
      <c r="B1258" s="275" t="s">
        <v>951</v>
      </c>
      <c r="C1258" s="276">
        <v>3.5</v>
      </c>
      <c r="D1258" s="276">
        <v>4</v>
      </c>
      <c r="E1258" s="277">
        <f t="shared" si="82"/>
        <v>0.5</v>
      </c>
      <c r="F1258" s="278">
        <f t="shared" si="83"/>
        <v>0.14285714285714285</v>
      </c>
      <c r="G1258" s="279"/>
    </row>
    <row r="1259" spans="1:7" s="280" customFormat="1" ht="24.75" customHeight="1" x14ac:dyDescent="0.45">
      <c r="A1259" s="274" t="s">
        <v>2186</v>
      </c>
      <c r="B1259" s="275" t="s">
        <v>951</v>
      </c>
      <c r="C1259" s="276">
        <v>3.5</v>
      </c>
      <c r="D1259" s="276">
        <v>4</v>
      </c>
      <c r="E1259" s="277">
        <f t="shared" si="82"/>
        <v>0.5</v>
      </c>
      <c r="F1259" s="278">
        <f t="shared" si="83"/>
        <v>0.14285714285714285</v>
      </c>
      <c r="G1259" s="279"/>
    </row>
    <row r="1260" spans="1:7" s="280" customFormat="1" ht="24.75" customHeight="1" x14ac:dyDescent="0.45">
      <c r="A1260" s="274" t="s">
        <v>2187</v>
      </c>
      <c r="B1260" s="275" t="s">
        <v>951</v>
      </c>
      <c r="C1260" s="276">
        <v>56</v>
      </c>
      <c r="D1260" s="276">
        <v>60</v>
      </c>
      <c r="E1260" s="277">
        <f t="shared" si="82"/>
        <v>4</v>
      </c>
      <c r="F1260" s="278">
        <f t="shared" si="83"/>
        <v>7.1428571428571425E-2</v>
      </c>
      <c r="G1260" s="279"/>
    </row>
    <row r="1261" spans="1:7" s="280" customFormat="1" ht="24.75" customHeight="1" x14ac:dyDescent="0.45">
      <c r="A1261" s="274" t="s">
        <v>2188</v>
      </c>
      <c r="B1261" s="275" t="s">
        <v>951</v>
      </c>
      <c r="C1261" s="276">
        <v>142</v>
      </c>
      <c r="D1261" s="276">
        <v>145</v>
      </c>
      <c r="E1261" s="277">
        <f t="shared" si="82"/>
        <v>3</v>
      </c>
      <c r="F1261" s="278">
        <f t="shared" si="83"/>
        <v>2.1126760563380281E-2</v>
      </c>
      <c r="G1261" s="279"/>
    </row>
    <row r="1262" spans="1:7" s="280" customFormat="1" ht="24.75" customHeight="1" x14ac:dyDescent="0.45">
      <c r="A1262" s="274" t="s">
        <v>2189</v>
      </c>
      <c r="B1262" s="275" t="s">
        <v>951</v>
      </c>
      <c r="C1262" s="276">
        <v>92</v>
      </c>
      <c r="D1262" s="276">
        <v>95</v>
      </c>
      <c r="E1262" s="277">
        <f t="shared" si="82"/>
        <v>3</v>
      </c>
      <c r="F1262" s="278">
        <f t="shared" si="83"/>
        <v>3.2608695652173912E-2</v>
      </c>
      <c r="G1262" s="279"/>
    </row>
    <row r="1263" spans="1:7" s="280" customFormat="1" ht="24.75" customHeight="1" x14ac:dyDescent="0.45">
      <c r="A1263" s="274" t="s">
        <v>2190</v>
      </c>
      <c r="B1263" s="275" t="s">
        <v>951</v>
      </c>
      <c r="C1263" s="276">
        <v>39</v>
      </c>
      <c r="D1263" s="276">
        <v>42</v>
      </c>
      <c r="E1263" s="277">
        <f t="shared" si="82"/>
        <v>3</v>
      </c>
      <c r="F1263" s="278">
        <f t="shared" si="83"/>
        <v>7.6923076923076927E-2</v>
      </c>
      <c r="G1263" s="279"/>
    </row>
    <row r="1264" spans="1:7" s="280" customFormat="1" ht="24.75" customHeight="1" x14ac:dyDescent="0.45">
      <c r="A1264" s="274" t="s">
        <v>2191</v>
      </c>
      <c r="B1264" s="275" t="s">
        <v>951</v>
      </c>
      <c r="C1264" s="276">
        <v>31</v>
      </c>
      <c r="D1264" s="276">
        <v>33</v>
      </c>
      <c r="E1264" s="277">
        <f t="shared" si="82"/>
        <v>2</v>
      </c>
      <c r="F1264" s="278">
        <f t="shared" si="83"/>
        <v>6.4516129032258063E-2</v>
      </c>
      <c r="G1264" s="279"/>
    </row>
    <row r="1265" spans="1:7" s="280" customFormat="1" ht="24.75" customHeight="1" x14ac:dyDescent="0.45">
      <c r="A1265" s="274" t="s">
        <v>2192</v>
      </c>
      <c r="B1265" s="275" t="s">
        <v>951</v>
      </c>
      <c r="C1265" s="276">
        <v>13</v>
      </c>
      <c r="D1265" s="276">
        <v>15</v>
      </c>
      <c r="E1265" s="277">
        <f t="shared" si="82"/>
        <v>2</v>
      </c>
      <c r="F1265" s="278">
        <f t="shared" si="83"/>
        <v>0.15384615384615385</v>
      </c>
      <c r="G1265" s="279"/>
    </row>
    <row r="1266" spans="1:7" s="280" customFormat="1" ht="24.75" customHeight="1" x14ac:dyDescent="0.45">
      <c r="A1266" s="274" t="s">
        <v>2193</v>
      </c>
      <c r="B1266" s="275" t="s">
        <v>951</v>
      </c>
      <c r="C1266" s="276">
        <v>62</v>
      </c>
      <c r="D1266" s="276">
        <v>65</v>
      </c>
      <c r="E1266" s="277">
        <f t="shared" si="82"/>
        <v>3</v>
      </c>
      <c r="F1266" s="278">
        <f t="shared" si="83"/>
        <v>4.8387096774193547E-2</v>
      </c>
      <c r="G1266" s="279"/>
    </row>
    <row r="1267" spans="1:7" s="280" customFormat="1" ht="24.75" customHeight="1" x14ac:dyDescent="0.45">
      <c r="A1267" s="274" t="s">
        <v>2194</v>
      </c>
      <c r="B1267" s="275" t="s">
        <v>951</v>
      </c>
      <c r="C1267" s="276">
        <v>25</v>
      </c>
      <c r="D1267" s="276">
        <v>28</v>
      </c>
      <c r="E1267" s="277">
        <f t="shared" si="82"/>
        <v>3</v>
      </c>
      <c r="F1267" s="278">
        <f t="shared" si="83"/>
        <v>0.12</v>
      </c>
      <c r="G1267" s="279"/>
    </row>
    <row r="1268" spans="1:7" s="280" customFormat="1" ht="24.75" customHeight="1" x14ac:dyDescent="0.45">
      <c r="A1268" s="274" t="s">
        <v>2195</v>
      </c>
      <c r="B1268" s="275" t="s">
        <v>951</v>
      </c>
      <c r="C1268" s="276">
        <v>41</v>
      </c>
      <c r="D1268" s="276">
        <v>43</v>
      </c>
      <c r="E1268" s="277">
        <f t="shared" si="82"/>
        <v>2</v>
      </c>
      <c r="F1268" s="278">
        <f t="shared" si="83"/>
        <v>4.878048780487805E-2</v>
      </c>
      <c r="G1268" s="279"/>
    </row>
    <row r="1269" spans="1:7" s="280" customFormat="1" ht="24.75" customHeight="1" x14ac:dyDescent="0.45">
      <c r="A1269" s="274" t="s">
        <v>2196</v>
      </c>
      <c r="B1269" s="275" t="s">
        <v>951</v>
      </c>
      <c r="C1269" s="276">
        <v>21</v>
      </c>
      <c r="D1269" s="276">
        <v>23</v>
      </c>
      <c r="E1269" s="277">
        <f t="shared" si="82"/>
        <v>2</v>
      </c>
      <c r="F1269" s="278">
        <f t="shared" si="83"/>
        <v>9.5238095238095233E-2</v>
      </c>
      <c r="G1269" s="279"/>
    </row>
    <row r="1270" spans="1:7" s="280" customFormat="1" ht="24.75" customHeight="1" x14ac:dyDescent="0.45">
      <c r="A1270" s="274" t="s">
        <v>2197</v>
      </c>
      <c r="B1270" s="275" t="s">
        <v>951</v>
      </c>
      <c r="C1270" s="276">
        <v>86</v>
      </c>
      <c r="D1270" s="276">
        <v>88</v>
      </c>
      <c r="E1270" s="277">
        <f t="shared" si="82"/>
        <v>2</v>
      </c>
      <c r="F1270" s="278">
        <f t="shared" si="83"/>
        <v>2.3255813953488372E-2</v>
      </c>
      <c r="G1270" s="279"/>
    </row>
    <row r="1271" spans="1:7" s="280" customFormat="1" ht="24.75" customHeight="1" x14ac:dyDescent="0.45">
      <c r="A1271" s="274" t="s">
        <v>2198</v>
      </c>
      <c r="B1271" s="275" t="s">
        <v>951</v>
      </c>
      <c r="C1271" s="276">
        <v>102</v>
      </c>
      <c r="D1271" s="276">
        <v>110</v>
      </c>
      <c r="E1271" s="277">
        <f t="shared" si="82"/>
        <v>8</v>
      </c>
      <c r="F1271" s="278">
        <f t="shared" si="83"/>
        <v>7.8431372549019607E-2</v>
      </c>
      <c r="G1271" s="279"/>
    </row>
    <row r="1272" spans="1:7" s="280" customFormat="1" ht="24.75" customHeight="1" x14ac:dyDescent="0.45">
      <c r="A1272" s="274" t="s">
        <v>2199</v>
      </c>
      <c r="B1272" s="275" t="s">
        <v>951</v>
      </c>
      <c r="C1272" s="276">
        <v>92</v>
      </c>
      <c r="D1272" s="276">
        <v>95</v>
      </c>
      <c r="E1272" s="277">
        <f t="shared" si="82"/>
        <v>3</v>
      </c>
      <c r="F1272" s="278">
        <f t="shared" si="83"/>
        <v>3.2608695652173912E-2</v>
      </c>
      <c r="G1272" s="279"/>
    </row>
    <row r="1273" spans="1:7" s="280" customFormat="1" ht="24.75" customHeight="1" x14ac:dyDescent="0.45">
      <c r="A1273" s="274" t="s">
        <v>2200</v>
      </c>
      <c r="B1273" s="275" t="s">
        <v>951</v>
      </c>
      <c r="C1273" s="276">
        <v>41</v>
      </c>
      <c r="D1273" s="276">
        <v>45</v>
      </c>
      <c r="E1273" s="277">
        <f t="shared" si="82"/>
        <v>4</v>
      </c>
      <c r="F1273" s="278">
        <f t="shared" si="83"/>
        <v>9.7560975609756101E-2</v>
      </c>
      <c r="G1273" s="279"/>
    </row>
    <row r="1274" spans="1:7" s="280" customFormat="1" ht="24.75" customHeight="1" x14ac:dyDescent="0.45">
      <c r="A1274" s="274" t="s">
        <v>2201</v>
      </c>
      <c r="B1274" s="275" t="s">
        <v>951</v>
      </c>
      <c r="C1274" s="276">
        <v>102</v>
      </c>
      <c r="D1274" s="276">
        <v>110</v>
      </c>
      <c r="E1274" s="277">
        <f t="shared" si="82"/>
        <v>8</v>
      </c>
      <c r="F1274" s="278">
        <f t="shared" si="83"/>
        <v>7.8431372549019607E-2</v>
      </c>
      <c r="G1274" s="279"/>
    </row>
    <row r="1275" spans="1:7" s="280" customFormat="1" ht="24.75" customHeight="1" x14ac:dyDescent="0.45">
      <c r="A1275" s="274" t="s">
        <v>2202</v>
      </c>
      <c r="B1275" s="275" t="s">
        <v>951</v>
      </c>
      <c r="C1275" s="276">
        <v>61</v>
      </c>
      <c r="D1275" s="276">
        <v>65</v>
      </c>
      <c r="E1275" s="277">
        <f t="shared" si="82"/>
        <v>4</v>
      </c>
      <c r="F1275" s="278">
        <f t="shared" si="83"/>
        <v>6.5573770491803282E-2</v>
      </c>
      <c r="G1275" s="279"/>
    </row>
    <row r="1276" spans="1:7" s="280" customFormat="1" ht="24.75" customHeight="1" x14ac:dyDescent="0.45">
      <c r="A1276" s="274" t="s">
        <v>2203</v>
      </c>
      <c r="B1276" s="275" t="s">
        <v>951</v>
      </c>
      <c r="C1276" s="276">
        <v>45</v>
      </c>
      <c r="D1276" s="276">
        <v>48</v>
      </c>
      <c r="E1276" s="277">
        <f t="shared" si="82"/>
        <v>3</v>
      </c>
      <c r="F1276" s="278">
        <f t="shared" si="83"/>
        <v>6.6666666666666666E-2</v>
      </c>
      <c r="G1276" s="279"/>
    </row>
    <row r="1277" spans="1:7" s="280" customFormat="1" ht="24.75" customHeight="1" x14ac:dyDescent="0.45">
      <c r="A1277" s="274" t="s">
        <v>2204</v>
      </c>
      <c r="B1277" s="275" t="s">
        <v>951</v>
      </c>
      <c r="C1277" s="276">
        <v>38</v>
      </c>
      <c r="D1277" s="276">
        <v>40</v>
      </c>
      <c r="E1277" s="277">
        <f t="shared" si="82"/>
        <v>2</v>
      </c>
      <c r="F1277" s="278">
        <f t="shared" si="83"/>
        <v>5.2631578947368418E-2</v>
      </c>
      <c r="G1277" s="279"/>
    </row>
    <row r="1278" spans="1:7" s="280" customFormat="1" ht="24.75" customHeight="1" x14ac:dyDescent="0.45">
      <c r="A1278" s="274" t="s">
        <v>2205</v>
      </c>
      <c r="B1278" s="275" t="s">
        <v>951</v>
      </c>
      <c r="C1278" s="276">
        <v>19</v>
      </c>
      <c r="D1278" s="276">
        <v>20</v>
      </c>
      <c r="E1278" s="277">
        <f t="shared" si="82"/>
        <v>1</v>
      </c>
      <c r="F1278" s="278">
        <f t="shared" si="83"/>
        <v>5.2631578947368418E-2</v>
      </c>
      <c r="G1278" s="279"/>
    </row>
    <row r="1279" spans="1:7" s="280" customFormat="1" ht="24.75" customHeight="1" x14ac:dyDescent="0.45">
      <c r="A1279" s="274" t="s">
        <v>2206</v>
      </c>
      <c r="B1279" s="275" t="s">
        <v>951</v>
      </c>
      <c r="C1279" s="276">
        <v>24</v>
      </c>
      <c r="D1279" s="276">
        <v>25</v>
      </c>
      <c r="E1279" s="277">
        <f t="shared" si="82"/>
        <v>1</v>
      </c>
      <c r="F1279" s="278">
        <f t="shared" si="83"/>
        <v>4.1666666666666664E-2</v>
      </c>
      <c r="G1279" s="279"/>
    </row>
    <row r="1280" spans="1:7" s="280" customFormat="1" ht="24.75" customHeight="1" x14ac:dyDescent="0.45">
      <c r="A1280" s="274" t="s">
        <v>2207</v>
      </c>
      <c r="B1280" s="275" t="s">
        <v>951</v>
      </c>
      <c r="C1280" s="276">
        <v>21</v>
      </c>
      <c r="D1280" s="276">
        <v>22</v>
      </c>
      <c r="E1280" s="277">
        <f t="shared" si="82"/>
        <v>1</v>
      </c>
      <c r="F1280" s="278">
        <f t="shared" si="83"/>
        <v>4.7619047619047616E-2</v>
      </c>
      <c r="G1280" s="279"/>
    </row>
    <row r="1281" spans="1:7" s="280" customFormat="1" ht="24.75" customHeight="1" x14ac:dyDescent="0.45">
      <c r="A1281" s="274" t="s">
        <v>2208</v>
      </c>
      <c r="B1281" s="275" t="s">
        <v>951</v>
      </c>
      <c r="C1281" s="276">
        <v>56</v>
      </c>
      <c r="D1281" s="276">
        <v>58</v>
      </c>
      <c r="E1281" s="277">
        <f t="shared" si="82"/>
        <v>2</v>
      </c>
      <c r="F1281" s="278">
        <f t="shared" si="83"/>
        <v>3.5714285714285712E-2</v>
      </c>
      <c r="G1281" s="279"/>
    </row>
    <row r="1282" spans="1:7" s="280" customFormat="1" ht="24.75" customHeight="1" x14ac:dyDescent="0.45">
      <c r="A1282" s="274" t="s">
        <v>2209</v>
      </c>
      <c r="B1282" s="275" t="s">
        <v>951</v>
      </c>
      <c r="C1282" s="276">
        <v>25</v>
      </c>
      <c r="D1282" s="276">
        <v>28</v>
      </c>
      <c r="E1282" s="277">
        <f t="shared" si="82"/>
        <v>3</v>
      </c>
      <c r="F1282" s="278">
        <f t="shared" si="83"/>
        <v>0.12</v>
      </c>
      <c r="G1282" s="279"/>
    </row>
    <row r="1283" spans="1:7" s="280" customFormat="1" ht="24.75" customHeight="1" x14ac:dyDescent="0.45">
      <c r="A1283" s="274" t="s">
        <v>2210</v>
      </c>
      <c r="B1283" s="275" t="s">
        <v>951</v>
      </c>
      <c r="C1283" s="276">
        <v>1.65</v>
      </c>
      <c r="D1283" s="276">
        <v>2</v>
      </c>
      <c r="E1283" s="277">
        <f t="shared" si="82"/>
        <v>0.35000000000000009</v>
      </c>
      <c r="F1283" s="278">
        <f t="shared" si="83"/>
        <v>0.21212121212121218</v>
      </c>
      <c r="G1283" s="279"/>
    </row>
    <row r="1284" spans="1:7" s="280" customFormat="1" ht="24.75" customHeight="1" x14ac:dyDescent="0.45">
      <c r="A1284" s="274" t="s">
        <v>2211</v>
      </c>
      <c r="B1284" s="275" t="s">
        <v>951</v>
      </c>
      <c r="C1284" s="276">
        <v>340</v>
      </c>
      <c r="D1284" s="276">
        <v>345</v>
      </c>
      <c r="E1284" s="277">
        <f t="shared" si="82"/>
        <v>5</v>
      </c>
      <c r="F1284" s="278">
        <f t="shared" si="83"/>
        <v>1.4705882352941176E-2</v>
      </c>
      <c r="G1284" s="279"/>
    </row>
    <row r="1285" spans="1:7" s="280" customFormat="1" ht="24.75" customHeight="1" x14ac:dyDescent="0.45">
      <c r="A1285" s="274" t="s">
        <v>2212</v>
      </c>
      <c r="B1285" s="275" t="s">
        <v>951</v>
      </c>
      <c r="C1285" s="276">
        <v>340</v>
      </c>
      <c r="D1285" s="276">
        <v>345</v>
      </c>
      <c r="E1285" s="277">
        <f t="shared" si="82"/>
        <v>5</v>
      </c>
      <c r="F1285" s="278">
        <f t="shared" si="83"/>
        <v>1.4705882352941176E-2</v>
      </c>
      <c r="G1285" s="279"/>
    </row>
    <row r="1286" spans="1:7" s="280" customFormat="1" ht="24.75" customHeight="1" x14ac:dyDescent="0.45">
      <c r="A1286" s="274" t="s">
        <v>2213</v>
      </c>
      <c r="B1286" s="275" t="s">
        <v>951</v>
      </c>
      <c r="C1286" s="276">
        <v>220</v>
      </c>
      <c r="D1286" s="276">
        <v>225</v>
      </c>
      <c r="E1286" s="277">
        <f t="shared" si="82"/>
        <v>5</v>
      </c>
      <c r="F1286" s="278">
        <f t="shared" si="83"/>
        <v>2.2727272727272728E-2</v>
      </c>
      <c r="G1286" s="279"/>
    </row>
    <row r="1287" spans="1:7" s="280" customFormat="1" ht="24.75" customHeight="1" x14ac:dyDescent="0.45">
      <c r="A1287" s="274" t="s">
        <v>2214</v>
      </c>
      <c r="B1287" s="275" t="s">
        <v>951</v>
      </c>
      <c r="C1287" s="276">
        <v>80</v>
      </c>
      <c r="D1287" s="276">
        <v>85</v>
      </c>
      <c r="E1287" s="277">
        <f t="shared" si="82"/>
        <v>5</v>
      </c>
      <c r="F1287" s="278">
        <f t="shared" si="83"/>
        <v>6.25E-2</v>
      </c>
      <c r="G1287" s="279"/>
    </row>
    <row r="1288" spans="1:7" s="280" customFormat="1" ht="24.75" customHeight="1" x14ac:dyDescent="0.45">
      <c r="A1288" s="274" t="s">
        <v>2215</v>
      </c>
      <c r="B1288" s="275" t="s">
        <v>951</v>
      </c>
      <c r="C1288" s="276">
        <v>1</v>
      </c>
      <c r="D1288" s="276">
        <v>1.25</v>
      </c>
      <c r="E1288" s="277">
        <f t="shared" si="82"/>
        <v>0.25</v>
      </c>
      <c r="F1288" s="278">
        <f t="shared" si="83"/>
        <v>0.25</v>
      </c>
      <c r="G1288" s="279"/>
    </row>
    <row r="1289" spans="1:7" s="280" customFormat="1" ht="24.75" customHeight="1" x14ac:dyDescent="0.45">
      <c r="A1289" s="269" t="s">
        <v>2216</v>
      </c>
      <c r="B1289" s="287"/>
      <c r="C1289" s="288"/>
      <c r="D1289" s="288"/>
      <c r="E1289" s="289"/>
      <c r="F1289" s="290"/>
      <c r="G1289" s="279"/>
    </row>
    <row r="1290" spans="1:7" s="280" customFormat="1" ht="24.75" customHeight="1" x14ac:dyDescent="0.45">
      <c r="A1290" s="274" t="s">
        <v>2217</v>
      </c>
      <c r="B1290" s="275" t="s">
        <v>951</v>
      </c>
      <c r="C1290" s="276">
        <v>209</v>
      </c>
      <c r="D1290" s="276">
        <v>210.5</v>
      </c>
      <c r="E1290" s="277">
        <f t="shared" ref="E1290:E1307" si="84">D1290-C1290</f>
        <v>1.5</v>
      </c>
      <c r="F1290" s="278">
        <f t="shared" ref="F1290:F1307" si="85">IFERROR(E1290/C1290,"na")</f>
        <v>7.1770334928229667E-3</v>
      </c>
      <c r="G1290" s="279"/>
    </row>
    <row r="1291" spans="1:7" s="280" customFormat="1" ht="24.75" customHeight="1" x14ac:dyDescent="0.45">
      <c r="A1291" s="274" t="s">
        <v>2218</v>
      </c>
      <c r="B1291" s="275" t="s">
        <v>951</v>
      </c>
      <c r="C1291" s="276">
        <v>469</v>
      </c>
      <c r="D1291" s="276">
        <v>470.5</v>
      </c>
      <c r="E1291" s="277">
        <f t="shared" si="84"/>
        <v>1.5</v>
      </c>
      <c r="F1291" s="278">
        <f t="shared" si="85"/>
        <v>3.1982942430703624E-3</v>
      </c>
      <c r="G1291" s="279"/>
    </row>
    <row r="1292" spans="1:7" s="280" customFormat="1" ht="24.75" customHeight="1" x14ac:dyDescent="0.45">
      <c r="A1292" s="274" t="s">
        <v>2219</v>
      </c>
      <c r="B1292" s="275" t="s">
        <v>951</v>
      </c>
      <c r="C1292" s="276">
        <v>209</v>
      </c>
      <c r="D1292" s="276">
        <v>210.5</v>
      </c>
      <c r="E1292" s="277">
        <f t="shared" si="84"/>
        <v>1.5</v>
      </c>
      <c r="F1292" s="278">
        <f t="shared" si="85"/>
        <v>7.1770334928229667E-3</v>
      </c>
      <c r="G1292" s="279"/>
    </row>
    <row r="1293" spans="1:7" s="280" customFormat="1" ht="24.75" customHeight="1" x14ac:dyDescent="0.45">
      <c r="A1293" s="274" t="s">
        <v>2220</v>
      </c>
      <c r="B1293" s="275" t="s">
        <v>951</v>
      </c>
      <c r="C1293" s="276">
        <v>918</v>
      </c>
      <c r="D1293" s="276">
        <v>920</v>
      </c>
      <c r="E1293" s="277">
        <f t="shared" si="84"/>
        <v>2</v>
      </c>
      <c r="F1293" s="278">
        <f t="shared" si="85"/>
        <v>2.1786492374727671E-3</v>
      </c>
      <c r="G1293" s="279"/>
    </row>
    <row r="1294" spans="1:7" s="280" customFormat="1" ht="24.75" customHeight="1" x14ac:dyDescent="0.45">
      <c r="A1294" s="274" t="s">
        <v>2221</v>
      </c>
      <c r="B1294" s="275" t="s">
        <v>951</v>
      </c>
      <c r="C1294" s="276">
        <v>1377</v>
      </c>
      <c r="D1294" s="276">
        <v>1397.5</v>
      </c>
      <c r="E1294" s="277">
        <f t="shared" si="84"/>
        <v>20.5</v>
      </c>
      <c r="F1294" s="278">
        <f t="shared" si="85"/>
        <v>1.4887436456063908E-2</v>
      </c>
      <c r="G1294" s="279"/>
    </row>
    <row r="1295" spans="1:7" s="280" customFormat="1" ht="24.75" customHeight="1" x14ac:dyDescent="0.45">
      <c r="A1295" s="274" t="s">
        <v>2222</v>
      </c>
      <c r="B1295" s="275" t="s">
        <v>951</v>
      </c>
      <c r="C1295" s="276">
        <v>1887</v>
      </c>
      <c r="D1295" s="276">
        <v>1888.5</v>
      </c>
      <c r="E1295" s="277">
        <f t="shared" si="84"/>
        <v>1.5</v>
      </c>
      <c r="F1295" s="278">
        <f t="shared" si="85"/>
        <v>7.9491255961844202E-4</v>
      </c>
      <c r="G1295" s="279"/>
    </row>
    <row r="1296" spans="1:7" s="280" customFormat="1" ht="24.75" customHeight="1" x14ac:dyDescent="0.45">
      <c r="A1296" s="274" t="s">
        <v>2219</v>
      </c>
      <c r="B1296" s="275" t="s">
        <v>951</v>
      </c>
      <c r="C1296" s="276">
        <v>209</v>
      </c>
      <c r="D1296" s="276">
        <v>210.5</v>
      </c>
      <c r="E1296" s="277">
        <f t="shared" si="84"/>
        <v>1.5</v>
      </c>
      <c r="F1296" s="278">
        <f t="shared" si="85"/>
        <v>7.1770334928229667E-3</v>
      </c>
      <c r="G1296" s="279"/>
    </row>
    <row r="1297" spans="1:7" s="280" customFormat="1" ht="24.75" customHeight="1" x14ac:dyDescent="0.45">
      <c r="A1297" s="274" t="s">
        <v>2223</v>
      </c>
      <c r="B1297" s="275" t="s">
        <v>951</v>
      </c>
      <c r="C1297" s="276">
        <v>418</v>
      </c>
      <c r="D1297" s="276">
        <v>424</v>
      </c>
      <c r="E1297" s="277">
        <f t="shared" si="84"/>
        <v>6</v>
      </c>
      <c r="F1297" s="278">
        <f t="shared" si="85"/>
        <v>1.4354066985645933E-2</v>
      </c>
      <c r="G1297" s="279"/>
    </row>
    <row r="1298" spans="1:7" s="280" customFormat="1" ht="24.75" customHeight="1" x14ac:dyDescent="0.45">
      <c r="A1298" s="274" t="s">
        <v>2224</v>
      </c>
      <c r="B1298" s="275" t="s">
        <v>951</v>
      </c>
      <c r="C1298" s="276">
        <v>168</v>
      </c>
      <c r="D1298" s="276">
        <v>170.5</v>
      </c>
      <c r="E1298" s="277">
        <f t="shared" si="84"/>
        <v>2.5</v>
      </c>
      <c r="F1298" s="278">
        <f t="shared" si="85"/>
        <v>1.488095238095238E-2</v>
      </c>
      <c r="G1298" s="279"/>
    </row>
    <row r="1299" spans="1:7" s="280" customFormat="1" ht="24.75" customHeight="1" x14ac:dyDescent="0.45">
      <c r="A1299" s="274" t="s">
        <v>2225</v>
      </c>
      <c r="B1299" s="275" t="s">
        <v>951</v>
      </c>
      <c r="C1299" s="276">
        <v>388</v>
      </c>
      <c r="D1299" s="276">
        <v>393.8</v>
      </c>
      <c r="E1299" s="277">
        <f t="shared" si="84"/>
        <v>5.8000000000000114</v>
      </c>
      <c r="F1299" s="278">
        <f t="shared" si="85"/>
        <v>1.4948453608247453E-2</v>
      </c>
      <c r="G1299" s="279"/>
    </row>
    <row r="1300" spans="1:7" s="280" customFormat="1" ht="24.75" customHeight="1" x14ac:dyDescent="0.45">
      <c r="A1300" s="274" t="s">
        <v>2226</v>
      </c>
      <c r="B1300" s="275" t="s">
        <v>951</v>
      </c>
      <c r="C1300" s="276">
        <v>5</v>
      </c>
      <c r="D1300" s="276">
        <v>5</v>
      </c>
      <c r="E1300" s="277">
        <f t="shared" si="84"/>
        <v>0</v>
      </c>
      <c r="F1300" s="278">
        <f t="shared" si="85"/>
        <v>0</v>
      </c>
      <c r="G1300" s="279"/>
    </row>
    <row r="1301" spans="1:7" s="280" customFormat="1" ht="24.75" customHeight="1" x14ac:dyDescent="0.45">
      <c r="A1301" s="274" t="s">
        <v>2227</v>
      </c>
      <c r="B1301" s="275" t="s">
        <v>951</v>
      </c>
      <c r="C1301" s="276">
        <v>5</v>
      </c>
      <c r="D1301" s="276">
        <v>5</v>
      </c>
      <c r="E1301" s="277">
        <f t="shared" si="84"/>
        <v>0</v>
      </c>
      <c r="F1301" s="278">
        <f t="shared" si="85"/>
        <v>0</v>
      </c>
      <c r="G1301" s="279"/>
    </row>
    <row r="1302" spans="1:7" s="280" customFormat="1" ht="24.75" customHeight="1" x14ac:dyDescent="0.45">
      <c r="A1302" s="274" t="s">
        <v>2228</v>
      </c>
      <c r="B1302" s="275" t="s">
        <v>951</v>
      </c>
      <c r="C1302" s="276">
        <v>5</v>
      </c>
      <c r="D1302" s="276">
        <v>5</v>
      </c>
      <c r="E1302" s="277">
        <f t="shared" si="84"/>
        <v>0</v>
      </c>
      <c r="F1302" s="278">
        <f t="shared" si="85"/>
        <v>0</v>
      </c>
      <c r="G1302" s="279"/>
    </row>
    <row r="1303" spans="1:7" s="280" customFormat="1" ht="24.75" customHeight="1" x14ac:dyDescent="0.45">
      <c r="A1303" s="274" t="s">
        <v>2229</v>
      </c>
      <c r="B1303" s="275" t="s">
        <v>951</v>
      </c>
      <c r="C1303" s="276">
        <v>5</v>
      </c>
      <c r="D1303" s="276">
        <v>5</v>
      </c>
      <c r="E1303" s="277">
        <f t="shared" si="84"/>
        <v>0</v>
      </c>
      <c r="F1303" s="278">
        <f t="shared" si="85"/>
        <v>0</v>
      </c>
      <c r="G1303" s="279"/>
    </row>
    <row r="1304" spans="1:7" s="280" customFormat="1" ht="24.75" customHeight="1" x14ac:dyDescent="0.45">
      <c r="A1304" s="274" t="s">
        <v>2230</v>
      </c>
      <c r="B1304" s="275" t="s">
        <v>951</v>
      </c>
      <c r="C1304" s="276">
        <v>5</v>
      </c>
      <c r="D1304" s="276">
        <v>5</v>
      </c>
      <c r="E1304" s="277">
        <f t="shared" si="84"/>
        <v>0</v>
      </c>
      <c r="F1304" s="278">
        <f t="shared" si="85"/>
        <v>0</v>
      </c>
      <c r="G1304" s="279"/>
    </row>
    <row r="1305" spans="1:7" s="280" customFormat="1" ht="24.75" customHeight="1" x14ac:dyDescent="0.45">
      <c r="A1305" s="274" t="s">
        <v>2231</v>
      </c>
      <c r="B1305" s="275" t="s">
        <v>951</v>
      </c>
      <c r="C1305" s="276">
        <v>45</v>
      </c>
      <c r="D1305" s="276">
        <v>45</v>
      </c>
      <c r="E1305" s="277">
        <f t="shared" si="84"/>
        <v>0</v>
      </c>
      <c r="F1305" s="278">
        <f t="shared" si="85"/>
        <v>0</v>
      </c>
      <c r="G1305" s="279"/>
    </row>
    <row r="1306" spans="1:7" s="280" customFormat="1" ht="24.75" customHeight="1" x14ac:dyDescent="0.45">
      <c r="A1306" s="274" t="s">
        <v>2232</v>
      </c>
      <c r="B1306" s="275" t="s">
        <v>951</v>
      </c>
      <c r="C1306" s="276">
        <v>5</v>
      </c>
      <c r="D1306" s="276">
        <v>5</v>
      </c>
      <c r="E1306" s="277">
        <f t="shared" si="84"/>
        <v>0</v>
      </c>
      <c r="F1306" s="278">
        <f t="shared" si="85"/>
        <v>0</v>
      </c>
      <c r="G1306" s="279"/>
    </row>
    <row r="1307" spans="1:7" s="280" customFormat="1" ht="24.75" customHeight="1" x14ac:dyDescent="0.45">
      <c r="A1307" s="274" t="s">
        <v>2233</v>
      </c>
      <c r="B1307" s="275" t="s">
        <v>951</v>
      </c>
      <c r="C1307" s="276">
        <v>3</v>
      </c>
      <c r="D1307" s="276">
        <v>3</v>
      </c>
      <c r="E1307" s="277">
        <f t="shared" si="84"/>
        <v>0</v>
      </c>
      <c r="F1307" s="278">
        <f t="shared" si="85"/>
        <v>0</v>
      </c>
      <c r="G1307" s="279"/>
    </row>
    <row r="1308" spans="1:7" ht="24.75" customHeight="1" thickBot="1" x14ac:dyDescent="0.5">
      <c r="A1308" s="315"/>
      <c r="B1308" s="316"/>
      <c r="C1308" s="317"/>
      <c r="D1308" s="317"/>
      <c r="E1308" s="318"/>
      <c r="F1308" s="319"/>
      <c r="G1308"/>
    </row>
    <row r="1309" spans="1:7" s="280" customFormat="1" ht="24.75" customHeight="1" x14ac:dyDescent="0.45">
      <c r="A1309" s="282" t="s">
        <v>2234</v>
      </c>
      <c r="B1309" s="283"/>
      <c r="C1309" s="284"/>
      <c r="D1309" s="284"/>
      <c r="E1309" s="285"/>
      <c r="F1309" s="286"/>
      <c r="G1309" s="279"/>
    </row>
    <row r="1310" spans="1:7" s="280" customFormat="1" ht="24.75" customHeight="1" x14ac:dyDescent="0.45">
      <c r="A1310" s="274" t="s">
        <v>2235</v>
      </c>
      <c r="B1310" s="275" t="s">
        <v>949</v>
      </c>
      <c r="C1310" s="276">
        <v>29.6</v>
      </c>
      <c r="D1310" s="276">
        <v>29.6</v>
      </c>
      <c r="E1310" s="277">
        <f t="shared" ref="E1310" si="86">D1310-C1310</f>
        <v>0</v>
      </c>
      <c r="F1310" s="278">
        <f t="shared" ref="F1310" si="87">IFERROR(E1310/C1310,"na")</f>
        <v>0</v>
      </c>
      <c r="G1310" s="279"/>
    </row>
  </sheetData>
  <sheetProtection algorithmName="SHA-512" hashValue="mxJT2mDwKt/6fAGTP56yzGXEg9QgKO+YGKrGWijNdepdHBPRpDizaBsrTw3e1sm+iKOQeK2nd2mx7X7m9nkO7w==" saltValue="QjKxncIObA7Emh+x5OaXgw==" spinCount="100000" sheet="1" objects="1" scenarios="1"/>
  <mergeCells count="1">
    <mergeCell ref="D1:F1"/>
  </mergeCells>
  <printOptions gridLines="1"/>
  <pageMargins left="0.35433070866141736" right="0.15748031496062992" top="0.55118110236220474" bottom="0.70866141732283472" header="0.31496062992125984" footer="0.31496062992125984"/>
  <pageSetup paperSize="9" scale="54" fitToHeight="0" orientation="portrait" r:id="rId1"/>
  <headerFooter>
    <oddFooter>&amp;C&amp;"Arial,Regular"&amp;8 2021-22 to 2024-25 Budget - City of Greater Geelong
Appendix 6: Fees &amp; Charges Listing 2021-22</oddFooter>
  </headerFooter>
  <rowBreaks count="1" manualBreakCount="1">
    <brk id="10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K a p i s h F i l e n a m e T o U r i M a p p i n g s   x m l n s : x s i = " h t t p : / / w w w . w 3 . o r g / 2 0 0 1 / X M L S c h e m a - i n s t a n c e "   x m l n s : x s d = " h t t p : / / w w w . w 3 . o r g / 2 0 0 1 / X M L S c h e m a " / > 
</file>

<file path=customXml/itemProps1.xml><?xml version="1.0" encoding="utf-8"?>
<ds:datastoreItem xmlns:ds="http://schemas.openxmlformats.org/officeDocument/2006/customXml" ds:itemID="{46A25B35-6DC4-460D-BC4E-424BFB92AE9C}">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Capital Projects Program</vt:lpstr>
      <vt:lpstr>Non Capital Program</vt:lpstr>
      <vt:lpstr>CISF</vt:lpstr>
      <vt:lpstr>Fees and Charges Listing</vt:lpstr>
      <vt:lpstr>'Capital Projects Program'!Print_Area</vt:lpstr>
      <vt:lpstr>'Fees and Charges Listing'!Print_Area</vt:lpstr>
      <vt:lpstr>'Non Capital Program'!Print_Area</vt:lpstr>
      <vt:lpstr>'Capital Projects Program'!Print_Titles</vt:lpstr>
      <vt:lpstr>CISF!Print_Titles</vt:lpstr>
      <vt:lpstr>'Fees and Charges Listing'!Print_Titles</vt:lpstr>
      <vt:lpstr>'Non Capital Program'!Print_Titles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Manaszczuk</dc:creator>
  <cp:lastModifiedBy>Karen Manaszczuk</cp:lastModifiedBy>
  <dcterms:created xsi:type="dcterms:W3CDTF">2021-06-21T06:05:49Z</dcterms:created>
  <dcterms:modified xsi:type="dcterms:W3CDTF">2021-06-21T06:14:12Z</dcterms:modified>
</cp:coreProperties>
</file>