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elongcouncil-my.sharepoint.com/personal/meaghan_kilderry_geelongcity_vic_gov_au/Documents/Desktop/Councillor UPdates (Temporary)/"/>
    </mc:Choice>
  </mc:AlternateContent>
  <xr:revisionPtr revIDLastSave="0" documentId="8_{842B83FA-818C-451D-9C3B-3AB9AF4E0F0A}" xr6:coauthVersionLast="47" xr6:coauthVersionMax="47" xr10:uidLastSave="{00000000-0000-0000-0000-000000000000}"/>
  <bookViews>
    <workbookView xWindow="-10230" yWindow="-16320" windowWidth="29040" windowHeight="15840" xr2:uid="{F913DBDD-D245-4FAA-A3BA-4F3BF7FDCE5B}"/>
  </bookViews>
  <sheets>
    <sheet name="REP" sheetId="1" r:id="rId1"/>
  </sheets>
  <externalReferences>
    <externalReference r:id="rId2"/>
  </externalReferences>
  <definedNames>
    <definedName name="_xlnm.Print_Area" localSheetId="0">REP!$A$1:$E$24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  <c r="E16" i="1" s="1"/>
  <c r="D15" i="1"/>
  <c r="C15" i="1"/>
  <c r="B15" i="1"/>
  <c r="E15" i="1" s="1"/>
  <c r="D14" i="1"/>
  <c r="C14" i="1"/>
  <c r="B14" i="1"/>
  <c r="E14" i="1" s="1"/>
  <c r="D13" i="1"/>
  <c r="C13" i="1"/>
  <c r="B13" i="1"/>
  <c r="E13" i="1" s="1"/>
  <c r="D12" i="1"/>
  <c r="C12" i="1"/>
  <c r="B12" i="1"/>
  <c r="E12" i="1" s="1"/>
  <c r="D11" i="1"/>
  <c r="C11" i="1"/>
  <c r="B11" i="1"/>
  <c r="E11" i="1" s="1"/>
  <c r="D10" i="1"/>
  <c r="C10" i="1"/>
  <c r="B10" i="1"/>
  <c r="E10" i="1" s="1"/>
  <c r="D9" i="1"/>
  <c r="C9" i="1"/>
  <c r="B9" i="1"/>
  <c r="E9" i="1" s="1"/>
  <c r="D8" i="1"/>
  <c r="C8" i="1"/>
  <c r="B8" i="1"/>
  <c r="E8" i="1" s="1"/>
  <c r="D7" i="1"/>
  <c r="C7" i="1"/>
  <c r="B7" i="1"/>
  <c r="E7" i="1" s="1"/>
  <c r="D6" i="1"/>
  <c r="C6" i="1"/>
  <c r="B6" i="1"/>
  <c r="E6" i="1" s="1"/>
  <c r="D5" i="1"/>
  <c r="C5" i="1"/>
  <c r="B5" i="1"/>
  <c r="E5" i="1" s="1"/>
  <c r="D4" i="1"/>
  <c r="D17" i="1" s="1"/>
  <c r="C4" i="1"/>
  <c r="C17" i="1" s="1"/>
  <c r="B4" i="1"/>
  <c r="E4" i="1" s="1"/>
  <c r="E17" i="1" l="1"/>
  <c r="B17" i="1"/>
</calcChain>
</file>

<file path=xl/sharedStrings.xml><?xml version="1.0" encoding="utf-8"?>
<sst xmlns="http://schemas.openxmlformats.org/spreadsheetml/2006/main" count="26" uniqueCount="26">
  <si>
    <t>COUNCILLOR EXPENDITURE</t>
  </si>
  <si>
    <t>July - September 2023</t>
  </si>
  <si>
    <t xml:space="preserve"> </t>
  </si>
  <si>
    <t>Travel</t>
  </si>
  <si>
    <t>Professional Development</t>
  </si>
  <si>
    <t>Expenses to Support The Peformance Of The Role</t>
  </si>
  <si>
    <t>Grand Total</t>
  </si>
  <si>
    <t>Cr Anthony Aitken</t>
  </si>
  <si>
    <t>Cr Belinda Moloney</t>
  </si>
  <si>
    <t>Cr Bruce Harwood</t>
  </si>
  <si>
    <t>Cr Eddy Kontelj</t>
  </si>
  <si>
    <t>Cr Jim Mason</t>
  </si>
  <si>
    <t>Cr Melissa Cadwell</t>
  </si>
  <si>
    <t>Cr Peter Murrihy</t>
  </si>
  <si>
    <t>Cr Ron Nelson</t>
  </si>
  <si>
    <t>Cr Sarah Hathway</t>
  </si>
  <si>
    <t>Cr Stephanie Asher</t>
  </si>
  <si>
    <t>Cr Kylie Grzybek</t>
  </si>
  <si>
    <t>Cr Elise Wilkinson</t>
  </si>
  <si>
    <t>Cr Trent Sullivan</t>
  </si>
  <si>
    <t>Total Councillor Expenses</t>
  </si>
  <si>
    <r>
      <t xml:space="preserve"> Councillor Allowance – </t>
    </r>
    <r>
      <rPr>
        <b/>
        <i/>
        <sz val="11"/>
        <color indexed="9"/>
        <rFont val="Calibri"/>
        <family val="2"/>
      </rPr>
      <t>Yearly amount in accordance with section 39 of the Local Government Act 2020 (Vic) and the Allowance payable to Mayors, Deputy Mayors and Councillors (Victoria) Determination No. 01/2022</t>
    </r>
  </si>
  <si>
    <t>01/07/2023 - 30/06/2024</t>
  </si>
  <si>
    <t>Mayor</t>
  </si>
  <si>
    <t>Deputy Mayor</t>
  </si>
  <si>
    <t>Councillors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</si>
</sst>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* #,##0_);_(* \(#,##0\);_(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b/>
      <i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3361"/>
      </bottom>
      <diagonal/>
    </border>
    <border>
      <left/>
      <right/>
      <top/>
      <bottom style="thin">
        <color rgb="FF003361"/>
      </bottom>
      <diagonal/>
    </border>
    <border>
      <left style="thin">
        <color indexed="64"/>
      </left>
      <right style="thin">
        <color rgb="FF003361"/>
      </right>
      <top style="thin">
        <color rgb="FF003361"/>
      </top>
      <bottom/>
      <diagonal/>
    </border>
    <border>
      <left style="thin">
        <color rgb="FF003361"/>
      </left>
      <right style="thin">
        <color rgb="FF003361"/>
      </right>
      <top style="thin">
        <color rgb="FF003361"/>
      </top>
      <bottom/>
      <diagonal/>
    </border>
    <border>
      <left style="thin">
        <color indexed="64"/>
      </left>
      <right style="thin">
        <color rgb="FF003361"/>
      </right>
      <top style="thin">
        <color rgb="FF003361"/>
      </top>
      <bottom style="thin">
        <color rgb="FF003361"/>
      </bottom>
      <diagonal/>
    </border>
    <border>
      <left style="thin">
        <color rgb="FF003361"/>
      </left>
      <right style="thin">
        <color rgb="FF003361"/>
      </right>
      <top style="thin">
        <color rgb="FF003361"/>
      </top>
      <bottom style="thin">
        <color rgb="FF0033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rgb="FF00336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2" borderId="1" xfId="2" applyFont="1" applyFill="1" applyBorder="1" applyAlignment="1">
      <alignment horizontal="center" wrapText="1"/>
    </xf>
    <xf numFmtId="0" fontId="0" fillId="0" borderId="0" xfId="0" applyAlignment="1">
      <alignment wrapText="1"/>
    </xf>
    <xf numFmtId="17" fontId="3" fillId="2" borderId="2" xfId="2" quotePrefix="1" applyNumberFormat="1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4" fillId="0" borderId="6" xfId="0" applyFont="1" applyBorder="1"/>
    <xf numFmtId="164" fontId="4" fillId="0" borderId="7" xfId="0" applyNumberFormat="1" applyFont="1" applyBorder="1"/>
    <xf numFmtId="0" fontId="4" fillId="0" borderId="8" xfId="0" applyFont="1" applyBorder="1"/>
    <xf numFmtId="0" fontId="5" fillId="3" borderId="9" xfId="2" applyFont="1" applyFill="1" applyBorder="1" applyAlignment="1">
      <alignment horizontal="left"/>
    </xf>
    <xf numFmtId="164" fontId="5" fillId="3" borderId="9" xfId="2" applyNumberFormat="1" applyFont="1" applyFill="1" applyBorder="1"/>
    <xf numFmtId="0" fontId="6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2" fillId="2" borderId="10" xfId="2" applyFont="1" applyFill="1" applyBorder="1" applyAlignment="1">
      <alignment horizontal="left" wrapText="1"/>
    </xf>
    <xf numFmtId="0" fontId="2" fillId="2" borderId="0" xfId="2" applyFont="1" applyFill="1" applyAlignment="1">
      <alignment horizontal="left" wrapText="1"/>
    </xf>
    <xf numFmtId="0" fontId="2" fillId="0" borderId="8" xfId="2" applyFont="1" applyBorder="1" applyAlignment="1">
      <alignment horizontal="left" wrapText="1"/>
    </xf>
    <xf numFmtId="0" fontId="2" fillId="2" borderId="8" xfId="2" applyFont="1" applyFill="1" applyBorder="1" applyAlignment="1">
      <alignment horizontal="center" wrapText="1"/>
    </xf>
    <xf numFmtId="0" fontId="2" fillId="0" borderId="0" xfId="2" applyFont="1" applyAlignment="1">
      <alignment horizontal="center" wrapText="1"/>
    </xf>
    <xf numFmtId="0" fontId="2" fillId="0" borderId="0" xfId="2" applyFont="1" applyAlignment="1">
      <alignment horizontal="left" wrapText="1"/>
    </xf>
    <xf numFmtId="0" fontId="4" fillId="0" borderId="8" xfId="2" applyFont="1" applyBorder="1" applyAlignment="1">
      <alignment horizontal="left" indent="1"/>
    </xf>
    <xf numFmtId="44" fontId="1" fillId="0" borderId="8" xfId="1" applyFont="1" applyBorder="1"/>
    <xf numFmtId="44" fontId="1" fillId="0" borderId="0" xfId="1" applyFont="1" applyFill="1" applyBorder="1"/>
    <xf numFmtId="44" fontId="1" fillId="0" borderId="0" xfId="1" applyFont="1" applyBorder="1"/>
    <xf numFmtId="0" fontId="1" fillId="0" borderId="0" xfId="2"/>
  </cellXfs>
  <cellStyles count="3">
    <cellStyle name="Currency" xfId="1" builtinId="4"/>
    <cellStyle name="Normal" xfId="0" builtinId="0"/>
    <cellStyle name="Normal 2" xfId="2" xr:uid="{0D465383-BCCD-4FF6-802D-ADD29B24FF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15132\AppData\Local\Microsoft\Windows\INetCache\Content.Outlook\BOYK56I5\Sep-23%20Qtr%20Input%20Report%20-%20Councillor%20Expens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"/>
      <sheetName val="NON-REP"/>
      <sheetName val="CR REP"/>
      <sheetName val="ERP - Inquire"/>
      <sheetName val="Accruals"/>
      <sheetName val="INPUT SHEET - Councillors"/>
      <sheetName val="INPUT SHEET - Support"/>
      <sheetName val="Summary"/>
      <sheetName val="Cr Summary"/>
      <sheetName val="MTH 103003 GL"/>
      <sheetName val="YTD 103003 GL "/>
      <sheetName val="YTD Inquire detail"/>
      <sheetName val="Instructions"/>
      <sheetName val="Mapping"/>
      <sheetName val="Natural Accounts"/>
      <sheetName val="Old MCSU CODING"/>
      <sheetName val="OPTUS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Row Labels</v>
          </cell>
          <cell r="B1" t="str">
            <v>Expense Category</v>
          </cell>
          <cell r="C1" t="str">
            <v>Sum of Net Cost</v>
          </cell>
        </row>
        <row r="2">
          <cell r="A2" t="str">
            <v>Cr Anthony Aitken</v>
          </cell>
          <cell r="B2" t="str">
            <v>Allowances</v>
          </cell>
          <cell r="C2">
            <v>15870</v>
          </cell>
        </row>
        <row r="3">
          <cell r="A3" t="str">
            <v>Cr Anthony Aitken</v>
          </cell>
          <cell r="B3" t="str">
            <v>Expenses to Support The Peformance Of The Role</v>
          </cell>
          <cell r="C3">
            <v>57.26</v>
          </cell>
        </row>
        <row r="4">
          <cell r="A4" t="str">
            <v>Cr Anthony Aitken Total</v>
          </cell>
          <cell r="C4">
            <v>15927.26</v>
          </cell>
        </row>
        <row r="6">
          <cell r="A6" t="str">
            <v>Cr Bruce Harwood</v>
          </cell>
          <cell r="B6" t="str">
            <v>Allowances</v>
          </cell>
          <cell r="C6">
            <v>9579</v>
          </cell>
        </row>
        <row r="7">
          <cell r="A7" t="str">
            <v>Cr Bruce Harwood</v>
          </cell>
          <cell r="B7" t="str">
            <v>Expenses to Support The Peformance Of The Role</v>
          </cell>
          <cell r="C7">
            <v>74.430000000000007</v>
          </cell>
        </row>
        <row r="8">
          <cell r="A8" t="str">
            <v>Cr Bruce Harwood Total</v>
          </cell>
          <cell r="C8">
            <v>9653.43</v>
          </cell>
        </row>
        <row r="10">
          <cell r="A10" t="str">
            <v>Cr Eddy Kontelj</v>
          </cell>
          <cell r="B10" t="str">
            <v>Allowances</v>
          </cell>
          <cell r="C10">
            <v>9579</v>
          </cell>
        </row>
        <row r="11">
          <cell r="A11" t="str">
            <v>Cr Eddy Kontelj</v>
          </cell>
          <cell r="B11" t="str">
            <v>Expenses to Support The Peformance Of The Role</v>
          </cell>
          <cell r="C11">
            <v>55.349999999999994</v>
          </cell>
        </row>
        <row r="12">
          <cell r="A12" t="str">
            <v>Cr Eddy Kontelj Total</v>
          </cell>
          <cell r="C12">
            <v>9634.35</v>
          </cell>
        </row>
        <row r="14">
          <cell r="A14" t="str">
            <v>Cr Jim Mason</v>
          </cell>
          <cell r="B14" t="str">
            <v>Allowances</v>
          </cell>
          <cell r="C14">
            <v>9579</v>
          </cell>
        </row>
        <row r="15">
          <cell r="A15" t="str">
            <v>Cr Jim Mason</v>
          </cell>
          <cell r="B15" t="str">
            <v>Expenses to Support The Peformance Of The Role</v>
          </cell>
          <cell r="C15">
            <v>163.07999999999998</v>
          </cell>
        </row>
        <row r="16">
          <cell r="A16" t="str">
            <v>Cr Jim Mason Total</v>
          </cell>
          <cell r="C16">
            <v>9742.08</v>
          </cell>
        </row>
        <row r="18">
          <cell r="A18" t="str">
            <v>Cr Kylie Grzybek</v>
          </cell>
          <cell r="B18" t="str">
            <v>Expenses to Support The Peformance Of The Role</v>
          </cell>
          <cell r="C18">
            <v>74.44</v>
          </cell>
        </row>
        <row r="19">
          <cell r="A19" t="str">
            <v>Cr Kylie Grzybek Total</v>
          </cell>
          <cell r="C19">
            <v>74.44</v>
          </cell>
        </row>
        <row r="21">
          <cell r="A21" t="str">
            <v>Cr Peter Murrihy</v>
          </cell>
          <cell r="B21" t="str">
            <v>Allowances</v>
          </cell>
          <cell r="C21">
            <v>9579</v>
          </cell>
        </row>
        <row r="22">
          <cell r="A22" t="str">
            <v>Cr Peter Murrihy</v>
          </cell>
          <cell r="B22" t="str">
            <v>Expenses to Support The Peformance Of The Role</v>
          </cell>
          <cell r="C22">
            <v>163.07999999999998</v>
          </cell>
        </row>
        <row r="23">
          <cell r="A23" t="str">
            <v>Cr Peter Murrihy Total</v>
          </cell>
          <cell r="C23">
            <v>9742.08</v>
          </cell>
        </row>
        <row r="25">
          <cell r="A25" t="str">
            <v>Cr Ron Nelson</v>
          </cell>
          <cell r="B25" t="str">
            <v>Allowances</v>
          </cell>
          <cell r="C25">
            <v>9579</v>
          </cell>
        </row>
        <row r="26">
          <cell r="A26" t="str">
            <v>Cr Ron Nelson</v>
          </cell>
          <cell r="B26" t="str">
            <v>Expenses to Support The Peformance Of The Role</v>
          </cell>
          <cell r="C26">
            <v>84.01</v>
          </cell>
        </row>
        <row r="27">
          <cell r="A27" t="str">
            <v>Cr Ron Nelson Total</v>
          </cell>
          <cell r="C27">
            <v>9663.01</v>
          </cell>
        </row>
        <row r="29">
          <cell r="A29" t="str">
            <v>Cr Sarah Mansfield</v>
          </cell>
          <cell r="B29" t="str">
            <v>Expenses to Support The Peformance Of The Role</v>
          </cell>
          <cell r="C29">
            <v>0</v>
          </cell>
        </row>
        <row r="30">
          <cell r="A30" t="str">
            <v>Cr Sarah Mansfield Total</v>
          </cell>
          <cell r="C30">
            <v>0</v>
          </cell>
        </row>
        <row r="32">
          <cell r="A32" t="str">
            <v>Cr Stephanie Asher</v>
          </cell>
          <cell r="B32" t="str">
            <v>Allowances</v>
          </cell>
          <cell r="C32">
            <v>2987</v>
          </cell>
        </row>
        <row r="33">
          <cell r="A33" t="str">
            <v>Cr Stephanie Asher</v>
          </cell>
          <cell r="B33" t="str">
            <v>Expenses to Support The Peformance Of The Role</v>
          </cell>
          <cell r="C33">
            <v>91.759999999999991</v>
          </cell>
        </row>
        <row r="34">
          <cell r="A34" t="str">
            <v>Cr Stephanie Asher Total</v>
          </cell>
          <cell r="C34">
            <v>3078.76</v>
          </cell>
        </row>
        <row r="36">
          <cell r="A36" t="str">
            <v>Cr Trent Sullivan</v>
          </cell>
          <cell r="B36" t="str">
            <v>Allowances</v>
          </cell>
          <cell r="C36">
            <v>31739.489999999998</v>
          </cell>
        </row>
        <row r="37">
          <cell r="A37" t="str">
            <v>Cr Trent Sullivan</v>
          </cell>
          <cell r="B37" t="str">
            <v>Travel</v>
          </cell>
          <cell r="C37">
            <v>3847.96</v>
          </cell>
        </row>
        <row r="38">
          <cell r="A38" t="str">
            <v>Cr Trent Sullivan</v>
          </cell>
          <cell r="B38" t="str">
            <v>Expenses to Support The Peformance Of The Role</v>
          </cell>
          <cell r="C38">
            <v>674.50000000000011</v>
          </cell>
        </row>
        <row r="39">
          <cell r="A39" t="str">
            <v>Cr Trent Sullivan Total</v>
          </cell>
          <cell r="C39">
            <v>36261.949999999997</v>
          </cell>
        </row>
        <row r="41">
          <cell r="A41" t="str">
            <v>Cr Belinda Moloney</v>
          </cell>
          <cell r="B41" t="str">
            <v>Allowances</v>
          </cell>
          <cell r="C41">
            <v>9579</v>
          </cell>
        </row>
        <row r="42">
          <cell r="A42" t="str">
            <v>Cr Belinda Moloney</v>
          </cell>
          <cell r="B42" t="str">
            <v>Expenses to Support The Peformance Of The Role</v>
          </cell>
          <cell r="C42">
            <v>110.75999999999999</v>
          </cell>
        </row>
        <row r="43">
          <cell r="A43" t="str">
            <v>Cr Belinda Moloney Total</v>
          </cell>
          <cell r="C43">
            <v>9689.76</v>
          </cell>
        </row>
        <row r="45">
          <cell r="A45" t="str">
            <v>Cr Melissa Cadwell</v>
          </cell>
          <cell r="B45" t="str">
            <v>Allowances</v>
          </cell>
          <cell r="C45">
            <v>9579</v>
          </cell>
        </row>
        <row r="46">
          <cell r="A46" t="str">
            <v>Cr Melissa Cadwell</v>
          </cell>
          <cell r="B46" t="str">
            <v>Travel</v>
          </cell>
          <cell r="C46">
            <v>641.83000000000015</v>
          </cell>
        </row>
        <row r="47">
          <cell r="A47" t="str">
            <v>Cr Melissa Cadwell</v>
          </cell>
          <cell r="B47" t="str">
            <v>Expenses to Support The Peformance Of The Role</v>
          </cell>
          <cell r="C47">
            <v>88.64</v>
          </cell>
        </row>
        <row r="48">
          <cell r="A48" t="str">
            <v>Cr Melissa Cadwell Total</v>
          </cell>
          <cell r="C48">
            <v>10309.469999999999</v>
          </cell>
        </row>
        <row r="50">
          <cell r="A50" t="str">
            <v>Cr Sarah Hathway</v>
          </cell>
          <cell r="B50" t="str">
            <v>Allowances</v>
          </cell>
          <cell r="C50">
            <v>9892.0500000000011</v>
          </cell>
        </row>
        <row r="51">
          <cell r="A51" t="str">
            <v>Cr Sarah Hathway</v>
          </cell>
          <cell r="B51" t="str">
            <v>Expenses to Support The Peformance Of The Role</v>
          </cell>
          <cell r="C51">
            <v>13.95</v>
          </cell>
        </row>
        <row r="52">
          <cell r="A52" t="str">
            <v>Cr Sarah Hathway Total</v>
          </cell>
          <cell r="C52">
            <v>9906.0000000000018</v>
          </cell>
        </row>
        <row r="54">
          <cell r="A54" t="str">
            <v>Cr Elise Wilkinson</v>
          </cell>
          <cell r="B54" t="str">
            <v>Allowances</v>
          </cell>
          <cell r="C54">
            <v>3193</v>
          </cell>
        </row>
        <row r="55">
          <cell r="A55" t="str">
            <v>Cr Elise Wilkinson Total</v>
          </cell>
          <cell r="C55">
            <v>3193</v>
          </cell>
        </row>
        <row r="57">
          <cell r="A57" t="str">
            <v>Grand Total</v>
          </cell>
          <cell r="C57">
            <v>136875.59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0B42-EF0C-49D5-88DA-FBB95D1E6780}">
  <sheetPr>
    <tabColor theme="3"/>
    <pageSetUpPr fitToPage="1"/>
  </sheetPr>
  <dimension ref="A1:E24"/>
  <sheetViews>
    <sheetView tabSelected="1" workbookViewId="0">
      <selection activeCell="I16" sqref="I16"/>
    </sheetView>
  </sheetViews>
  <sheetFormatPr defaultRowHeight="14.25" x14ac:dyDescent="0.45"/>
  <cols>
    <col min="1" max="1" width="32.53125" bestFit="1" customWidth="1"/>
    <col min="2" max="5" width="16.73046875" customWidth="1"/>
  </cols>
  <sheetData>
    <row r="1" spans="1:5" ht="14.65" x14ac:dyDescent="0.5">
      <c r="A1" s="1" t="s">
        <v>0</v>
      </c>
      <c r="B1" s="2"/>
      <c r="C1" s="2"/>
      <c r="D1" s="2"/>
      <c r="E1" s="2"/>
    </row>
    <row r="2" spans="1:5" ht="14.65" x14ac:dyDescent="0.5">
      <c r="A2" s="3" t="s">
        <v>1</v>
      </c>
      <c r="B2" s="4"/>
      <c r="C2" s="4"/>
      <c r="D2" s="4"/>
      <c r="E2" s="4"/>
    </row>
    <row r="3" spans="1:5" ht="57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 x14ac:dyDescent="0.45">
      <c r="A4" s="7" t="s">
        <v>7</v>
      </c>
      <c r="B4" s="8">
        <f>SUMIFS([1]Summary!$C:$C, [1]Summary!$A:$A, $A4, [1]Summary!$B:$B, B$3)</f>
        <v>0</v>
      </c>
      <c r="C4" s="8">
        <f>SUMIFS([1]Summary!$C:$C, [1]Summary!$A:$A, $A4, [1]Summary!$B:$B, C$3)</f>
        <v>0</v>
      </c>
      <c r="D4" s="8">
        <f>SUMIFS([1]Summary!$C:$C, [1]Summary!$A:$A, $A4, [1]Summary!$B:$B, D$3)</f>
        <v>57.26</v>
      </c>
      <c r="E4" s="8">
        <f t="shared" ref="E4:E16" si="0">SUM(B4:D4)</f>
        <v>57.26</v>
      </c>
    </row>
    <row r="5" spans="1:5" x14ac:dyDescent="0.45">
      <c r="A5" s="7" t="s">
        <v>8</v>
      </c>
      <c r="B5" s="8">
        <f>SUMIFS([1]Summary!$C:$C, [1]Summary!$A:$A, $A5, [1]Summary!$B:$B, B$3)</f>
        <v>0</v>
      </c>
      <c r="C5" s="8">
        <f>SUMIFS([1]Summary!$C:$C, [1]Summary!$A:$A, $A5, [1]Summary!$B:$B, C$3)</f>
        <v>0</v>
      </c>
      <c r="D5" s="8">
        <f>SUMIFS([1]Summary!$C:$C, [1]Summary!$A:$A, $A5, [1]Summary!$B:$B, D$3)</f>
        <v>110.75999999999999</v>
      </c>
      <c r="E5" s="8">
        <f t="shared" si="0"/>
        <v>110.75999999999999</v>
      </c>
    </row>
    <row r="6" spans="1:5" x14ac:dyDescent="0.45">
      <c r="A6" s="7" t="s">
        <v>9</v>
      </c>
      <c r="B6" s="8">
        <f>SUMIFS([1]Summary!$C:$C, [1]Summary!$A:$A, $A6, [1]Summary!$B:$B, B$3)</f>
        <v>0</v>
      </c>
      <c r="C6" s="8">
        <f>SUMIFS([1]Summary!$C:$C, [1]Summary!$A:$A, $A6, [1]Summary!$B:$B, C$3)</f>
        <v>0</v>
      </c>
      <c r="D6" s="8">
        <f>SUMIFS([1]Summary!$C:$C, [1]Summary!$A:$A, $A6, [1]Summary!$B:$B, D$3)</f>
        <v>74.430000000000007</v>
      </c>
      <c r="E6" s="8">
        <f t="shared" si="0"/>
        <v>74.430000000000007</v>
      </c>
    </row>
    <row r="7" spans="1:5" x14ac:dyDescent="0.45">
      <c r="A7" s="9" t="s">
        <v>10</v>
      </c>
      <c r="B7" s="8">
        <f>SUMIFS([1]Summary!$C:$C, [1]Summary!$A:$A, $A7, [1]Summary!$B:$B, B$3)</f>
        <v>0</v>
      </c>
      <c r="C7" s="8">
        <f>SUMIFS([1]Summary!$C:$C, [1]Summary!$A:$A, $A7, [1]Summary!$B:$B, C$3)</f>
        <v>0</v>
      </c>
      <c r="D7" s="8">
        <f>SUMIFS([1]Summary!$C:$C, [1]Summary!$A:$A, $A7, [1]Summary!$B:$B, D$3)</f>
        <v>55.349999999999994</v>
      </c>
      <c r="E7" s="8">
        <f t="shared" si="0"/>
        <v>55.349999999999994</v>
      </c>
    </row>
    <row r="8" spans="1:5" x14ac:dyDescent="0.45">
      <c r="A8" s="7" t="s">
        <v>11</v>
      </c>
      <c r="B8" s="8">
        <f>SUMIFS([1]Summary!$C:$C, [1]Summary!$A:$A, $A8, [1]Summary!$B:$B, B$3)</f>
        <v>0</v>
      </c>
      <c r="C8" s="8">
        <f>SUMIFS([1]Summary!$C:$C, [1]Summary!$A:$A, $A8, [1]Summary!$B:$B, C$3)</f>
        <v>0</v>
      </c>
      <c r="D8" s="8">
        <f>SUMIFS([1]Summary!$C:$C, [1]Summary!$A:$A, $A8, [1]Summary!$B:$B, D$3)</f>
        <v>163.07999999999998</v>
      </c>
      <c r="E8" s="8">
        <f t="shared" si="0"/>
        <v>163.07999999999998</v>
      </c>
    </row>
    <row r="9" spans="1:5" x14ac:dyDescent="0.45">
      <c r="A9" s="7" t="s">
        <v>12</v>
      </c>
      <c r="B9" s="8">
        <f>SUMIFS([1]Summary!$C:$C, [1]Summary!$A:$A, $A9, [1]Summary!$B:$B, B$3)</f>
        <v>641.83000000000015</v>
      </c>
      <c r="C9" s="8">
        <f>SUMIFS([1]Summary!$C:$C, [1]Summary!$A:$A, $A9, [1]Summary!$B:$B, C$3)</f>
        <v>0</v>
      </c>
      <c r="D9" s="8">
        <f>SUMIFS([1]Summary!$C:$C, [1]Summary!$A:$A, $A9, [1]Summary!$B:$B, D$3)</f>
        <v>88.64</v>
      </c>
      <c r="E9" s="8">
        <f t="shared" si="0"/>
        <v>730.47000000000014</v>
      </c>
    </row>
    <row r="10" spans="1:5" x14ac:dyDescent="0.45">
      <c r="A10" s="7" t="s">
        <v>13</v>
      </c>
      <c r="B10" s="8">
        <f>(SUMIFS([1]Summary!$C:$C,[1]Summary!$A:$A,$A10,[1]Summary!$B:$B,B$3))</f>
        <v>0</v>
      </c>
      <c r="C10" s="8">
        <f>SUMIFS([1]Summary!$C:$C, [1]Summary!$A:$A, $A10, [1]Summary!$B:$B, C$3)</f>
        <v>0</v>
      </c>
      <c r="D10" s="8">
        <f>SUMIFS([1]Summary!$C:$C, [1]Summary!$A:$A, $A10, [1]Summary!$B:$B, D$3)</f>
        <v>163.07999999999998</v>
      </c>
      <c r="E10" s="8">
        <f t="shared" si="0"/>
        <v>163.07999999999998</v>
      </c>
    </row>
    <row r="11" spans="1:5" x14ac:dyDescent="0.45">
      <c r="A11" s="7" t="s">
        <v>14</v>
      </c>
      <c r="B11" s="8">
        <f>ROUND(SUMIFS([1]Summary!$C:$C, [1]Summary!$A:$A, $A11, [1]Summary!$B:$B, B$3), )</f>
        <v>0</v>
      </c>
      <c r="C11" s="8">
        <f>SUMIFS([1]Summary!$C:$C, [1]Summary!$A:$A, $A11, [1]Summary!$B:$B, C$3)</f>
        <v>0</v>
      </c>
      <c r="D11" s="8">
        <f>SUMIFS([1]Summary!$C:$C, [1]Summary!$A:$A, $A11, [1]Summary!$B:$B, D$3)</f>
        <v>84.01</v>
      </c>
      <c r="E11" s="8">
        <f t="shared" si="0"/>
        <v>84.01</v>
      </c>
    </row>
    <row r="12" spans="1:5" x14ac:dyDescent="0.45">
      <c r="A12" s="7" t="s">
        <v>15</v>
      </c>
      <c r="B12" s="8">
        <f>SUMIFS([1]Summary!$C:$C, [1]Summary!$A:$A, $A12, [1]Summary!$B:$B, B$3)</f>
        <v>0</v>
      </c>
      <c r="C12" s="8">
        <f>SUMIFS([1]Summary!$C:$C, [1]Summary!$A:$A, $A12, [1]Summary!$B:$B, C$3)</f>
        <v>0</v>
      </c>
      <c r="D12" s="8">
        <f>SUMIFS([1]Summary!$C:$C, [1]Summary!$A:$A, $A12, [1]Summary!$B:$B, D$3)</f>
        <v>13.95</v>
      </c>
      <c r="E12" s="8">
        <f t="shared" si="0"/>
        <v>13.95</v>
      </c>
    </row>
    <row r="13" spans="1:5" x14ac:dyDescent="0.45">
      <c r="A13" s="7" t="s">
        <v>16</v>
      </c>
      <c r="B13" s="8">
        <f>SUMIFS([1]Summary!$C:$C, [1]Summary!$A:$A, $A13, [1]Summary!$B:$B, B$3)</f>
        <v>0</v>
      </c>
      <c r="C13" s="8">
        <f>SUMIFS([1]Summary!$C:$C, [1]Summary!$A:$A, $A13, [1]Summary!$B:$B, C$3)</f>
        <v>0</v>
      </c>
      <c r="D13" s="8">
        <f>SUMIFS([1]Summary!$C:$C, [1]Summary!$A:$A, $A13, [1]Summary!$B:$B, D$3)</f>
        <v>91.759999999999991</v>
      </c>
      <c r="E13" s="8">
        <f t="shared" si="0"/>
        <v>91.759999999999991</v>
      </c>
    </row>
    <row r="14" spans="1:5" x14ac:dyDescent="0.45">
      <c r="A14" s="7" t="s">
        <v>17</v>
      </c>
      <c r="B14" s="8">
        <f>SUMIFS([1]Summary!$C:$C, [1]Summary!$A:$A, $A14, [1]Summary!$B:$B, B$3)</f>
        <v>0</v>
      </c>
      <c r="C14" s="8">
        <f>SUMIFS([1]Summary!$C:$C, [1]Summary!$A:$A, $A14, [1]Summary!$B:$B, C$3)</f>
        <v>0</v>
      </c>
      <c r="D14" s="8">
        <f>SUMIFS([1]Summary!$C:$C, [1]Summary!$A:$A, $A14, [1]Summary!$B:$B, D$3)</f>
        <v>74.44</v>
      </c>
      <c r="E14" s="8">
        <f t="shared" si="0"/>
        <v>74.44</v>
      </c>
    </row>
    <row r="15" spans="1:5" x14ac:dyDescent="0.45">
      <c r="A15" s="7" t="s">
        <v>18</v>
      </c>
      <c r="B15" s="8">
        <f>SUMIFS([1]Summary!$C:$C, [1]Summary!$A:$A, $A15, [1]Summary!$B:$B, B$3)</f>
        <v>0</v>
      </c>
      <c r="C15" s="8">
        <f>SUMIFS([1]Summary!$C:$C, [1]Summary!$A:$A, $A15, [1]Summary!$B:$B, C$3)</f>
        <v>0</v>
      </c>
      <c r="D15" s="8">
        <f>SUMIFS([1]Summary!$C:$C, [1]Summary!$A:$A, $A15, [1]Summary!$B:$B, D$3)</f>
        <v>0</v>
      </c>
      <c r="E15" s="8">
        <f t="shared" si="0"/>
        <v>0</v>
      </c>
    </row>
    <row r="16" spans="1:5" ht="14.65" thickBot="1" x14ac:dyDescent="0.5">
      <c r="A16" s="7" t="s">
        <v>19</v>
      </c>
      <c r="B16" s="8">
        <f>SUMIFS([1]Summary!$C:$C, [1]Summary!$A:$A, $A16, [1]Summary!$B:$B, B$3)</f>
        <v>3847.96</v>
      </c>
      <c r="C16" s="8">
        <f>SUMIFS([1]Summary!$C:$C, [1]Summary!$A:$A, $A16, [1]Summary!$B:$B, C$3)</f>
        <v>0</v>
      </c>
      <c r="D16" s="8">
        <f>SUMIFS([1]Summary!$C:$C, [1]Summary!$A:$A, $A16, [1]Summary!$B:$B, D$3)</f>
        <v>674.50000000000011</v>
      </c>
      <c r="E16" s="8">
        <f t="shared" si="0"/>
        <v>4522.46</v>
      </c>
    </row>
    <row r="17" spans="1:5" ht="15" thickTop="1" thickBot="1" x14ac:dyDescent="0.5">
      <c r="A17" s="10" t="s">
        <v>20</v>
      </c>
      <c r="B17" s="11">
        <f>SUM(B4:B16)</f>
        <v>4489.79</v>
      </c>
      <c r="C17" s="11">
        <f t="shared" ref="C17:D17" si="1">SUM(C4:C16)</f>
        <v>0</v>
      </c>
      <c r="D17" s="11">
        <f t="shared" si="1"/>
        <v>1651.2600000000002</v>
      </c>
      <c r="E17" s="11">
        <f>SUM(E4:E16)</f>
        <v>6141.05</v>
      </c>
    </row>
    <row r="18" spans="1:5" ht="14.65" thickTop="1" x14ac:dyDescent="0.45">
      <c r="A18" s="12"/>
      <c r="B18" s="13"/>
      <c r="C18" s="13"/>
      <c r="D18" s="13"/>
      <c r="E18" s="14"/>
    </row>
    <row r="19" spans="1:5" x14ac:dyDescent="0.45">
      <c r="A19" s="12"/>
      <c r="B19" s="13"/>
      <c r="C19" s="13"/>
      <c r="D19" s="13"/>
      <c r="E19" s="14"/>
    </row>
    <row r="20" spans="1:5" ht="29.25" customHeight="1" x14ac:dyDescent="0.45">
      <c r="A20" s="15" t="s">
        <v>21</v>
      </c>
      <c r="B20" s="16"/>
      <c r="C20" s="16"/>
      <c r="D20" s="16"/>
      <c r="E20" s="16"/>
    </row>
    <row r="21" spans="1:5" ht="29.25" customHeight="1" x14ac:dyDescent="0.45">
      <c r="A21" s="17"/>
      <c r="B21" s="18" t="s">
        <v>22</v>
      </c>
      <c r="C21" s="19"/>
      <c r="D21" s="20"/>
      <c r="E21" s="20"/>
    </row>
    <row r="22" spans="1:5" x14ac:dyDescent="0.45">
      <c r="A22" s="21" t="s">
        <v>23</v>
      </c>
      <c r="B22" s="22">
        <v>126958</v>
      </c>
      <c r="C22" s="23"/>
      <c r="D22" s="24"/>
      <c r="E22" s="25"/>
    </row>
    <row r="23" spans="1:5" x14ac:dyDescent="0.45">
      <c r="A23" s="21" t="s">
        <v>24</v>
      </c>
      <c r="B23" s="22">
        <v>63480</v>
      </c>
      <c r="C23" s="23"/>
      <c r="D23" s="24"/>
      <c r="E23" s="25"/>
    </row>
    <row r="24" spans="1:5" x14ac:dyDescent="0.45">
      <c r="A24" s="21" t="s">
        <v>25</v>
      </c>
      <c r="B24" s="22">
        <v>38316</v>
      </c>
      <c r="C24" s="23"/>
      <c r="D24" s="24"/>
      <c r="E24" s="25"/>
    </row>
  </sheetData>
  <mergeCells count="3">
    <mergeCell ref="A1:E1"/>
    <mergeCell ref="A2:E2"/>
    <mergeCell ref="A20:E20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i = " h t t p : / / w w w . w 3 . o r g / 2 0 0 1 / X M L S c h e m a - i n s t a n c e "   x m l n s : x s d = " h t t p : / / w w w . w 3 . o r g / 2 0 0 1 / X M L S c h e m a " / > 
</file>

<file path=customXml/itemProps1.xml><?xml version="1.0" encoding="utf-8"?>
<ds:datastoreItem xmlns:ds="http://schemas.openxmlformats.org/officeDocument/2006/customXml" ds:itemID="{8F4D440E-280B-40CC-9205-F74B410973AD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</vt:lpstr>
      <vt:lpstr>REP!Print_Area</vt:lpstr>
    </vt:vector>
  </TitlesOfParts>
  <Company>City of Greater Geelong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Meaghan Kilderry</dc:creator>
  <cp:lastModifiedBy>Meaghan Kilderry</cp:lastModifiedBy>
  <dcterms:created xsi:type="dcterms:W3CDTF">2023-11-22T01:09:25Z</dcterms:created>
  <dcterms:modified xsi:type="dcterms:W3CDTF">2023-11-22T01:10:28Z</dcterms:modified>
</cp:coreProperties>
</file>